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\Desktop\LKC\Ataskaitos platintojams\2022\Savaitės\"/>
    </mc:Choice>
  </mc:AlternateContent>
  <xr:revisionPtr revIDLastSave="0" documentId="13_ncr:1_{076D27C0-6875-44E6-9955-89DEE9E97D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2.18-02.24" sheetId="44" r:id="rId1"/>
    <sheet name="02.11-02.17" sheetId="43" r:id="rId2"/>
    <sheet name="02.04-02.10" sheetId="42" r:id="rId3"/>
    <sheet name="01.28-02.03" sheetId="41" r:id="rId4"/>
    <sheet name="01.21-01.27" sheetId="40" r:id="rId5"/>
    <sheet name="01.14-01.20" sheetId="39" r:id="rId6"/>
    <sheet name="01.07-01.13" sheetId="38" r:id="rId7"/>
    <sheet name="12.31-01.06" sheetId="37" r:id="rId8"/>
    <sheet name="12.24-12.30" sheetId="36" r:id="rId9"/>
    <sheet name="12.17-12.23" sheetId="35" r:id="rId10"/>
    <sheet name="12.10-12.16" sheetId="34" r:id="rId11"/>
    <sheet name="12.03-12.09" sheetId="33" r:id="rId12"/>
    <sheet name="11.26-12.02" sheetId="32" r:id="rId13"/>
    <sheet name="11.19-11.25" sheetId="31" r:id="rId14"/>
    <sheet name="11.12-11.18" sheetId="30" r:id="rId15"/>
    <sheet name="11.05-11.11" sheetId="29" r:id="rId16"/>
    <sheet name="10.29-11.04" sheetId="28" r:id="rId17"/>
    <sheet name="10.22-10.28" sheetId="27" r:id="rId18"/>
    <sheet name="10.15-10.21" sheetId="26" r:id="rId19"/>
    <sheet name="10.08-10.14" sheetId="25" r:id="rId20"/>
    <sheet name="10.01-10.07" sheetId="24" r:id="rId21"/>
    <sheet name="09.24-09.30" sheetId="23" r:id="rId22"/>
    <sheet name="09.17-09.23" sheetId="22" r:id="rId23"/>
    <sheet name="09.10-09.16" sheetId="21" r:id="rId24"/>
    <sheet name="09.03-09.09" sheetId="20" r:id="rId25"/>
    <sheet name="08.27-09.02" sheetId="19" r:id="rId26"/>
    <sheet name="08.20-08.26" sheetId="18" r:id="rId27"/>
    <sheet name="08.13-08.19" sheetId="17" r:id="rId28"/>
    <sheet name="08.06-08.12" sheetId="16" r:id="rId29"/>
    <sheet name="07.30-08.05" sheetId="15" r:id="rId30"/>
    <sheet name="07.23-07.29" sheetId="14" r:id="rId31"/>
    <sheet name="07.16-07.22" sheetId="13" r:id="rId32"/>
    <sheet name="07.09-07.15" sheetId="12" r:id="rId33"/>
    <sheet name="07.02-07.08" sheetId="11" r:id="rId34"/>
    <sheet name="06.25-07.01" sheetId="10" r:id="rId35"/>
    <sheet name="06.18-06.24" sheetId="9" r:id="rId36"/>
    <sheet name="06.11-06.17" sheetId="8" r:id="rId37"/>
    <sheet name="06.04-06.10" sheetId="7" r:id="rId38"/>
    <sheet name="05.28-06.03" sheetId="6" r:id="rId39"/>
    <sheet name="05.21-05.27" sheetId="5" r:id="rId40"/>
    <sheet name="05.14-05.20" sheetId="4" r:id="rId41"/>
    <sheet name="05.07-05.13" sheetId="3" r:id="rId42"/>
    <sheet name="04.30-05.06" sheetId="2" r:id="rId43"/>
    <sheet name="04.28-29" sheetId="1" r:id="rId4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44" l="1"/>
  <c r="D51" i="44"/>
  <c r="G47" i="44"/>
  <c r="D47" i="44"/>
  <c r="G35" i="44"/>
  <c r="D35" i="44"/>
  <c r="F23" i="44"/>
  <c r="G23" i="44"/>
  <c r="D23" i="44"/>
  <c r="I49" i="44"/>
  <c r="I43" i="44"/>
  <c r="I20" i="44"/>
  <c r="I40" i="44"/>
  <c r="I45" i="44"/>
  <c r="I15" i="44"/>
  <c r="I14" i="44"/>
  <c r="I13" i="44"/>
  <c r="F47" i="44" l="1"/>
  <c r="F51" i="44"/>
  <c r="F35" i="44"/>
  <c r="F17" i="44" l="1"/>
  <c r="I17" i="44"/>
  <c r="F19" i="44"/>
  <c r="I19" i="44"/>
  <c r="F21" i="44"/>
  <c r="F22" i="44"/>
  <c r="F26" i="44"/>
  <c r="F30" i="44"/>
  <c r="F37" i="44"/>
  <c r="F27" i="44"/>
  <c r="F33" i="44"/>
  <c r="F25" i="44"/>
  <c r="F28" i="44"/>
  <c r="F29" i="44"/>
  <c r="F34" i="44"/>
  <c r="F32" i="44"/>
  <c r="F38" i="44"/>
  <c r="F39" i="44"/>
  <c r="F31" i="44"/>
  <c r="F41" i="44"/>
  <c r="F44" i="44"/>
  <c r="F42" i="44"/>
  <c r="F50" i="44"/>
  <c r="F46" i="44"/>
  <c r="F18" i="44"/>
  <c r="F16" i="44"/>
  <c r="I46" i="44"/>
  <c r="I50" i="44"/>
  <c r="I42" i="44"/>
  <c r="I44" i="44"/>
  <c r="I31" i="44"/>
  <c r="I38" i="44"/>
  <c r="I32" i="44"/>
  <c r="I34" i="44"/>
  <c r="I29" i="44"/>
  <c r="I28" i="44"/>
  <c r="I25" i="44"/>
  <c r="I33" i="44"/>
  <c r="I27" i="44"/>
  <c r="I30" i="44"/>
  <c r="I26" i="44"/>
  <c r="I16" i="44"/>
  <c r="I18" i="44"/>
  <c r="G62" i="43"/>
  <c r="D62" i="43"/>
  <c r="G59" i="43"/>
  <c r="D59" i="43"/>
  <c r="G47" i="43"/>
  <c r="D47" i="43"/>
  <c r="I41" i="43"/>
  <c r="G23" i="43"/>
  <c r="G35" i="43" s="1"/>
  <c r="D23" i="43"/>
  <c r="F23" i="43" s="1"/>
  <c r="I18" i="43"/>
  <c r="I54" i="43"/>
  <c r="I28" i="43"/>
  <c r="I42" i="43"/>
  <c r="I29" i="43"/>
  <c r="I14" i="43"/>
  <c r="I15" i="43"/>
  <c r="I13" i="43"/>
  <c r="D35" i="43" l="1"/>
  <c r="F35" i="43" s="1"/>
  <c r="F19" i="43" l="1"/>
  <c r="F30" i="43"/>
  <c r="F25" i="43"/>
  <c r="F26" i="43"/>
  <c r="F31" i="43"/>
  <c r="F20" i="43"/>
  <c r="F21" i="43"/>
  <c r="F32" i="43"/>
  <c r="F33" i="43"/>
  <c r="F37" i="43"/>
  <c r="F34" i="43"/>
  <c r="F27" i="43"/>
  <c r="F49" i="43"/>
  <c r="F51" i="43"/>
  <c r="F45" i="43"/>
  <c r="F43" i="43"/>
  <c r="F40" i="43"/>
  <c r="F61" i="43"/>
  <c r="F56" i="43"/>
  <c r="F44" i="43"/>
  <c r="F57" i="43"/>
  <c r="F50" i="43"/>
  <c r="F46" i="43"/>
  <c r="F52" i="43"/>
  <c r="F53" i="43"/>
  <c r="F58" i="43"/>
  <c r="F55" i="43"/>
  <c r="F16" i="43"/>
  <c r="I55" i="43"/>
  <c r="I58" i="43"/>
  <c r="I53" i="43"/>
  <c r="I52" i="43"/>
  <c r="I46" i="43"/>
  <c r="I50" i="43"/>
  <c r="I57" i="43"/>
  <c r="I44" i="43"/>
  <c r="I56" i="43"/>
  <c r="I43" i="43"/>
  <c r="I45" i="43"/>
  <c r="I51" i="43"/>
  <c r="I49" i="43"/>
  <c r="I27" i="43"/>
  <c r="I37" i="43"/>
  <c r="I33" i="43"/>
  <c r="I32" i="43"/>
  <c r="I21" i="43"/>
  <c r="I20" i="43"/>
  <c r="I31" i="43"/>
  <c r="I26" i="43"/>
  <c r="I25" i="43"/>
  <c r="I30" i="43"/>
  <c r="F17" i="43"/>
  <c r="I16" i="43"/>
  <c r="G59" i="42"/>
  <c r="D59" i="42"/>
  <c r="G47" i="42"/>
  <c r="D47" i="42"/>
  <c r="F35" i="42"/>
  <c r="G35" i="42"/>
  <c r="D35" i="42"/>
  <c r="F23" i="42"/>
  <c r="G23" i="42"/>
  <c r="D23" i="42"/>
  <c r="I52" i="42"/>
  <c r="I58" i="42"/>
  <c r="I28" i="42"/>
  <c r="I43" i="42"/>
  <c r="I37" i="42"/>
  <c r="I53" i="42"/>
  <c r="I56" i="42"/>
  <c r="I55" i="42"/>
  <c r="F55" i="42"/>
  <c r="G51" i="41"/>
  <c r="G47" i="41"/>
  <c r="D47" i="41"/>
  <c r="I43" i="41"/>
  <c r="F43" i="41"/>
  <c r="I54" i="42"/>
  <c r="I33" i="42"/>
  <c r="I18" i="42"/>
  <c r="I13" i="42"/>
  <c r="F16" i="42" l="1"/>
  <c r="F19" i="42"/>
  <c r="F20" i="42"/>
  <c r="F21" i="42"/>
  <c r="F22" i="42"/>
  <c r="F29" i="42"/>
  <c r="F25" i="42"/>
  <c r="F27" i="42"/>
  <c r="F26" i="42"/>
  <c r="F34" i="42"/>
  <c r="F30" i="42"/>
  <c r="F57" i="42"/>
  <c r="F41" i="42"/>
  <c r="F32" i="42"/>
  <c r="F39" i="42"/>
  <c r="F40" i="42"/>
  <c r="F38" i="42"/>
  <c r="F31" i="42"/>
  <c r="F50" i="42"/>
  <c r="F42" i="42"/>
  <c r="F44" i="42"/>
  <c r="F49" i="42"/>
  <c r="F45" i="42"/>
  <c r="F51" i="42"/>
  <c r="I46" i="42"/>
  <c r="F46" i="42"/>
  <c r="I51" i="42"/>
  <c r="I45" i="42"/>
  <c r="I49" i="42"/>
  <c r="I44" i="42"/>
  <c r="I42" i="42"/>
  <c r="I50" i="42"/>
  <c r="I31" i="42"/>
  <c r="I38" i="42"/>
  <c r="I39" i="42"/>
  <c r="I32" i="42"/>
  <c r="I57" i="42"/>
  <c r="I34" i="42"/>
  <c r="I26" i="42"/>
  <c r="I27" i="42"/>
  <c r="I25" i="42"/>
  <c r="I29" i="42"/>
  <c r="I22" i="42"/>
  <c r="I21" i="42"/>
  <c r="I20" i="42"/>
  <c r="I19" i="42"/>
  <c r="I16" i="42"/>
  <c r="I17" i="42"/>
  <c r="F17" i="42"/>
  <c r="F14" i="42"/>
  <c r="G23" i="41"/>
  <c r="G35" i="41" s="1"/>
  <c r="D23" i="41"/>
  <c r="D35" i="41" s="1"/>
  <c r="I42" i="41"/>
  <c r="F59" i="42" l="1"/>
  <c r="F47" i="42"/>
  <c r="F35" i="41"/>
  <c r="F23" i="41"/>
  <c r="I41" i="41"/>
  <c r="I46" i="41"/>
  <c r="G47" i="40" l="1"/>
  <c r="D47" i="40"/>
  <c r="D35" i="40"/>
  <c r="I32" i="40"/>
  <c r="I30" i="41"/>
  <c r="I22" i="41"/>
  <c r="I20" i="41"/>
  <c r="I16" i="41"/>
  <c r="F14" i="41"/>
  <c r="F15" i="41"/>
  <c r="F19" i="41"/>
  <c r="F21" i="41"/>
  <c r="F17" i="41"/>
  <c r="F18" i="41"/>
  <c r="F27" i="41"/>
  <c r="F25" i="41"/>
  <c r="F38" i="41"/>
  <c r="F26" i="41"/>
  <c r="F31" i="41"/>
  <c r="F29" i="41"/>
  <c r="F33" i="41"/>
  <c r="F32" i="41"/>
  <c r="F34" i="41"/>
  <c r="F37" i="41"/>
  <c r="F40" i="41"/>
  <c r="F45" i="41"/>
  <c r="F44" i="41"/>
  <c r="F50" i="41"/>
  <c r="F28" i="41"/>
  <c r="F49" i="41"/>
  <c r="I49" i="41"/>
  <c r="I28" i="41"/>
  <c r="I50" i="41"/>
  <c r="I44" i="41"/>
  <c r="I45" i="41"/>
  <c r="I40" i="41"/>
  <c r="I37" i="41"/>
  <c r="I34" i="41"/>
  <c r="I32" i="41"/>
  <c r="I31" i="41"/>
  <c r="I26" i="41"/>
  <c r="I38" i="41"/>
  <c r="I25" i="41"/>
  <c r="I18" i="41"/>
  <c r="I17" i="41"/>
  <c r="I21" i="41"/>
  <c r="I19" i="41"/>
  <c r="I15" i="41"/>
  <c r="I14" i="41"/>
  <c r="I13" i="41"/>
  <c r="F13" i="41"/>
  <c r="G23" i="40"/>
  <c r="G35" i="40" s="1"/>
  <c r="D23" i="40"/>
  <c r="I46" i="40"/>
  <c r="I22" i="40"/>
  <c r="I25" i="40"/>
  <c r="I16" i="40"/>
  <c r="I15" i="40"/>
  <c r="F23" i="40" l="1"/>
  <c r="F17" i="40" l="1"/>
  <c r="F19" i="40"/>
  <c r="F21" i="40"/>
  <c r="F20" i="40"/>
  <c r="F28" i="40"/>
  <c r="F26" i="40"/>
  <c r="F29" i="40"/>
  <c r="F31" i="40"/>
  <c r="F30" i="40"/>
  <c r="F37" i="40"/>
  <c r="F33" i="40"/>
  <c r="F34" i="40"/>
  <c r="F39" i="40"/>
  <c r="F38" i="40"/>
  <c r="F40" i="40"/>
  <c r="F43" i="40"/>
  <c r="F50" i="40"/>
  <c r="F44" i="40"/>
  <c r="F41" i="40"/>
  <c r="F45" i="40"/>
  <c r="F42" i="40"/>
  <c r="F49" i="40"/>
  <c r="I49" i="40"/>
  <c r="I42" i="40"/>
  <c r="I41" i="40"/>
  <c r="I44" i="40"/>
  <c r="I50" i="40"/>
  <c r="I43" i="40"/>
  <c r="I40" i="40"/>
  <c r="I38" i="40"/>
  <c r="I39" i="40"/>
  <c r="I34" i="40"/>
  <c r="I33" i="40"/>
  <c r="I37" i="40"/>
  <c r="I30" i="40"/>
  <c r="I31" i="40"/>
  <c r="I29" i="40"/>
  <c r="I26" i="40"/>
  <c r="I21" i="40"/>
  <c r="I19" i="40"/>
  <c r="I17" i="40"/>
  <c r="I18" i="40"/>
  <c r="F18" i="40"/>
  <c r="I14" i="40"/>
  <c r="F14" i="40"/>
  <c r="I13" i="40"/>
  <c r="F13" i="40"/>
  <c r="G52" i="39"/>
  <c r="D52" i="39"/>
  <c r="F47" i="39"/>
  <c r="G47" i="39"/>
  <c r="D47" i="39"/>
  <c r="F35" i="39"/>
  <c r="G35" i="39"/>
  <c r="D35" i="39"/>
  <c r="F23" i="39"/>
  <c r="G23" i="39"/>
  <c r="D23" i="39"/>
  <c r="I39" i="39"/>
  <c r="I37" i="39"/>
  <c r="F52" i="39" l="1"/>
  <c r="I42" i="39" l="1"/>
  <c r="I45" i="39"/>
  <c r="I22" i="39"/>
  <c r="I16" i="39"/>
  <c r="I51" i="39" l="1"/>
  <c r="F15" i="39"/>
  <c r="F17" i="39"/>
  <c r="F18" i="39"/>
  <c r="F21" i="39"/>
  <c r="F25" i="39"/>
  <c r="F26" i="39"/>
  <c r="F27" i="39"/>
  <c r="F32" i="39"/>
  <c r="F28" i="39"/>
  <c r="F40" i="39"/>
  <c r="F38" i="39"/>
  <c r="F29" i="39"/>
  <c r="F31" i="39"/>
  <c r="F34" i="39"/>
  <c r="F46" i="39"/>
  <c r="F37" i="39"/>
  <c r="F30" i="39"/>
  <c r="F44" i="39"/>
  <c r="F33" i="39"/>
  <c r="F41" i="39"/>
  <c r="F50" i="39"/>
  <c r="F49" i="39"/>
  <c r="F43" i="39"/>
  <c r="I49" i="39"/>
  <c r="I50" i="39"/>
  <c r="I41" i="39"/>
  <c r="I33" i="39"/>
  <c r="I44" i="39"/>
  <c r="I30" i="39"/>
  <c r="I46" i="39"/>
  <c r="I34" i="39"/>
  <c r="I31" i="39"/>
  <c r="I29" i="39"/>
  <c r="I40" i="39"/>
  <c r="I28" i="39"/>
  <c r="I32" i="39"/>
  <c r="I27" i="39"/>
  <c r="I26" i="39"/>
  <c r="I25" i="39"/>
  <c r="I21" i="39"/>
  <c r="I18" i="39"/>
  <c r="I17" i="39"/>
  <c r="I15" i="39"/>
  <c r="I14" i="39"/>
  <c r="F14" i="39"/>
  <c r="I13" i="39"/>
  <c r="F13" i="39"/>
  <c r="G47" i="38"/>
  <c r="D47" i="38"/>
  <c r="I42" i="38"/>
  <c r="F42" i="38"/>
  <c r="F50" i="37"/>
  <c r="I50" i="37"/>
  <c r="G23" i="38"/>
  <c r="G35" i="38" s="1"/>
  <c r="D23" i="38"/>
  <c r="F23" i="38" s="1"/>
  <c r="I34" i="38"/>
  <c r="I50" i="38"/>
  <c r="I49" i="38"/>
  <c r="I32" i="38"/>
  <c r="I27" i="38"/>
  <c r="I22" i="38"/>
  <c r="I18" i="38"/>
  <c r="I15" i="38"/>
  <c r="D35" i="38" l="1"/>
  <c r="F35" i="38" s="1"/>
  <c r="F17" i="38" l="1"/>
  <c r="F21" i="38"/>
  <c r="F20" i="38"/>
  <c r="F19" i="38"/>
  <c r="F26" i="38"/>
  <c r="F28" i="38"/>
  <c r="F30" i="38"/>
  <c r="F41" i="38"/>
  <c r="F38" i="38"/>
  <c r="F31" i="38"/>
  <c r="F40" i="38"/>
  <c r="F37" i="38"/>
  <c r="F29" i="38"/>
  <c r="F43" i="38"/>
  <c r="F39" i="38"/>
  <c r="F44" i="38"/>
  <c r="F45" i="38"/>
  <c r="F46" i="38"/>
  <c r="F13" i="38"/>
  <c r="F14" i="38"/>
  <c r="I39" i="38"/>
  <c r="I43" i="38"/>
  <c r="I29" i="38"/>
  <c r="I37" i="38"/>
  <c r="I40" i="38"/>
  <c r="I31" i="38"/>
  <c r="I38" i="38"/>
  <c r="I41" i="38"/>
  <c r="I30" i="38"/>
  <c r="I26" i="38"/>
  <c r="I19" i="38"/>
  <c r="I20" i="38"/>
  <c r="I21" i="38"/>
  <c r="I17" i="38"/>
  <c r="I16" i="38"/>
  <c r="F16" i="38"/>
  <c r="I14" i="38"/>
  <c r="I13" i="38"/>
  <c r="I44" i="37" l="1"/>
  <c r="F34" i="37"/>
  <c r="I34" i="37"/>
  <c r="D23" i="37"/>
  <c r="F23" i="37" s="1"/>
  <c r="G23" i="37"/>
  <c r="G35" i="37" s="1"/>
  <c r="G47" i="37" s="1"/>
  <c r="F27" i="37"/>
  <c r="I27" i="37"/>
  <c r="I31" i="37"/>
  <c r="I33" i="37"/>
  <c r="I51" i="37"/>
  <c r="I45" i="37"/>
  <c r="I29" i="37"/>
  <c r="I42" i="37"/>
  <c r="D35" i="37" l="1"/>
  <c r="I41" i="37"/>
  <c r="I25" i="37"/>
  <c r="I22" i="37"/>
  <c r="I19" i="37"/>
  <c r="I17" i="37"/>
  <c r="I13" i="37"/>
  <c r="D47" i="37" l="1"/>
  <c r="F35" i="37"/>
  <c r="F15" i="37"/>
  <c r="F18" i="37"/>
  <c r="F16" i="37"/>
  <c r="F20" i="37"/>
  <c r="F21" i="37"/>
  <c r="F26" i="37"/>
  <c r="F38" i="37"/>
  <c r="F30" i="37"/>
  <c r="F40" i="37"/>
  <c r="F32" i="37"/>
  <c r="F46" i="37"/>
  <c r="F37" i="37"/>
  <c r="F28" i="37"/>
  <c r="F43" i="37"/>
  <c r="F49" i="37"/>
  <c r="F51" i="37"/>
  <c r="F39" i="37"/>
  <c r="F53" i="37"/>
  <c r="I39" i="37"/>
  <c r="I28" i="37"/>
  <c r="I37" i="37"/>
  <c r="I32" i="37"/>
  <c r="I40" i="37"/>
  <c r="I30" i="37"/>
  <c r="I38" i="37"/>
  <c r="I26" i="37"/>
  <c r="I20" i="37"/>
  <c r="I16" i="37"/>
  <c r="I18" i="37"/>
  <c r="I15" i="37"/>
  <c r="I14" i="37"/>
  <c r="F14" i="37"/>
  <c r="D35" i="36"/>
  <c r="D47" i="36" s="1"/>
  <c r="D51" i="36" s="1"/>
  <c r="G23" i="36"/>
  <c r="G35" i="36" s="1"/>
  <c r="G47" i="36" s="1"/>
  <c r="D23" i="36"/>
  <c r="I17" i="36"/>
  <c r="D54" i="37" l="1"/>
  <c r="F47" i="37"/>
  <c r="I45" i="36"/>
  <c r="I50" i="36"/>
  <c r="I32" i="36"/>
  <c r="I38" i="36"/>
  <c r="I39" i="36"/>
  <c r="I26" i="36"/>
  <c r="I28" i="36"/>
  <c r="I44" i="36"/>
  <c r="I37" i="36"/>
  <c r="I22" i="36"/>
  <c r="I14" i="36"/>
  <c r="I15" i="36"/>
  <c r="F19" i="36"/>
  <c r="F18" i="36"/>
  <c r="F20" i="36"/>
  <c r="F21" i="36"/>
  <c r="F25" i="36"/>
  <c r="F27" i="36"/>
  <c r="F33" i="36"/>
  <c r="F32" i="36"/>
  <c r="F38" i="36"/>
  <c r="F29" i="36"/>
  <c r="F46" i="36"/>
  <c r="F42" i="36"/>
  <c r="F31" i="36"/>
  <c r="F34" i="36"/>
  <c r="F30" i="36"/>
  <c r="F49" i="36"/>
  <c r="F41" i="36"/>
  <c r="F40" i="36"/>
  <c r="F13" i="36"/>
  <c r="I30" i="36"/>
  <c r="I31" i="36"/>
  <c r="I46" i="36"/>
  <c r="I29" i="36"/>
  <c r="I33" i="36"/>
  <c r="I27" i="36"/>
  <c r="I21" i="36"/>
  <c r="I20" i="36"/>
  <c r="I18" i="36"/>
  <c r="I16" i="36"/>
  <c r="F16" i="36"/>
  <c r="I13" i="36"/>
  <c r="G23" i="35"/>
  <c r="G35" i="35" s="1"/>
  <c r="G47" i="35" s="1"/>
  <c r="G56" i="35" s="1"/>
  <c r="D23" i="35"/>
  <c r="D35" i="35" s="1"/>
  <c r="I53" i="35"/>
  <c r="I38" i="35"/>
  <c r="I40" i="35"/>
  <c r="I14" i="35"/>
  <c r="I32" i="35"/>
  <c r="I25" i="35"/>
  <c r="I20" i="35"/>
  <c r="I16" i="35"/>
  <c r="I13" i="35"/>
  <c r="D47" i="35" l="1"/>
  <c r="D56" i="35" s="1"/>
  <c r="F56" i="35" s="1"/>
  <c r="F35" i="35"/>
  <c r="F23" i="35"/>
  <c r="F47" i="35" l="1"/>
  <c r="F18" i="35"/>
  <c r="F19" i="35"/>
  <c r="F21" i="35"/>
  <c r="F26" i="35"/>
  <c r="F22" i="35"/>
  <c r="F29" i="35"/>
  <c r="F31" i="35"/>
  <c r="F30" i="35"/>
  <c r="F33" i="35"/>
  <c r="F41" i="35"/>
  <c r="F42" i="35"/>
  <c r="F28" i="35"/>
  <c r="F51" i="35"/>
  <c r="F34" i="35"/>
  <c r="F44" i="35"/>
  <c r="F27" i="35"/>
  <c r="F39" i="35"/>
  <c r="F55" i="35"/>
  <c r="F43" i="35"/>
  <c r="F50" i="35"/>
  <c r="F52" i="35"/>
  <c r="F46" i="35"/>
  <c r="F49" i="35"/>
  <c r="F54" i="35"/>
  <c r="I54" i="35"/>
  <c r="I49" i="35"/>
  <c r="I46" i="35"/>
  <c r="I55" i="35"/>
  <c r="I39" i="35"/>
  <c r="I34" i="35"/>
  <c r="I51" i="35"/>
  <c r="I28" i="35"/>
  <c r="I42" i="35"/>
  <c r="I41" i="35"/>
  <c r="I30" i="35"/>
  <c r="I31" i="35"/>
  <c r="I29" i="35"/>
  <c r="I22" i="35"/>
  <c r="I26" i="35"/>
  <c r="I19" i="35"/>
  <c r="I18" i="35"/>
  <c r="I15" i="35"/>
  <c r="F15" i="35"/>
  <c r="G23" i="34"/>
  <c r="G35" i="34" s="1"/>
  <c r="D23" i="34"/>
  <c r="D35" i="34" s="1"/>
  <c r="I53" i="34"/>
  <c r="I52" i="34"/>
  <c r="I55" i="34"/>
  <c r="I15" i="34"/>
  <c r="I42" i="34"/>
  <c r="I49" i="34"/>
  <c r="I51" i="34"/>
  <c r="I43" i="34"/>
  <c r="I21" i="34"/>
  <c r="I16" i="34"/>
  <c r="F18" i="34"/>
  <c r="F19" i="34"/>
  <c r="F20" i="34"/>
  <c r="F22" i="34"/>
  <c r="F34" i="34"/>
  <c r="F25" i="34"/>
  <c r="F27" i="34"/>
  <c r="F31" i="34"/>
  <c r="F40" i="34"/>
  <c r="F33" i="34"/>
  <c r="F39" i="34"/>
  <c r="F46" i="34"/>
  <c r="F28" i="34"/>
  <c r="F30" i="34"/>
  <c r="F38" i="34"/>
  <c r="F32" i="34"/>
  <c r="F37" i="34"/>
  <c r="F26" i="34"/>
  <c r="F29" i="34"/>
  <c r="F45" i="34"/>
  <c r="F54" i="34"/>
  <c r="F44" i="34"/>
  <c r="F50" i="34"/>
  <c r="I56" i="34"/>
  <c r="F56" i="34"/>
  <c r="I44" i="34"/>
  <c r="I29" i="34"/>
  <c r="I26" i="34"/>
  <c r="I37" i="34"/>
  <c r="I32" i="34"/>
  <c r="I38" i="34"/>
  <c r="I30" i="34"/>
  <c r="I28" i="34"/>
  <c r="I46" i="34"/>
  <c r="I39" i="34"/>
  <c r="I33" i="34"/>
  <c r="I31" i="34"/>
  <c r="I27" i="34"/>
  <c r="I22" i="34"/>
  <c r="I20" i="34"/>
  <c r="I19" i="34"/>
  <c r="I18" i="34"/>
  <c r="I14" i="34"/>
  <c r="F14" i="34"/>
  <c r="I13" i="34"/>
  <c r="F13" i="34"/>
  <c r="G23" i="33"/>
  <c r="G35" i="33" s="1"/>
  <c r="G47" i="33" s="1"/>
  <c r="G50" i="33" s="1"/>
  <c r="D23" i="33"/>
  <c r="D35" i="33" s="1"/>
  <c r="D47" i="33" s="1"/>
  <c r="D50" i="33" s="1"/>
  <c r="I38" i="33"/>
  <c r="I22" i="33"/>
  <c r="I21" i="33"/>
  <c r="I16" i="33"/>
  <c r="I17" i="33"/>
  <c r="I15" i="33"/>
  <c r="D47" i="34" l="1"/>
  <c r="F35" i="34"/>
  <c r="F23" i="33"/>
  <c r="F23" i="34"/>
  <c r="F47" i="33"/>
  <c r="F50" i="33"/>
  <c r="F35" i="33"/>
  <c r="F13" i="33"/>
  <c r="F14" i="33"/>
  <c r="F18" i="33"/>
  <c r="F26" i="33"/>
  <c r="F20" i="33"/>
  <c r="F25" i="33"/>
  <c r="F32" i="33"/>
  <c r="F28" i="33"/>
  <c r="F29" i="33"/>
  <c r="F30" i="33"/>
  <c r="F27" i="33"/>
  <c r="F31" i="33"/>
  <c r="F41" i="33"/>
  <c r="F33" i="33"/>
  <c r="F37" i="33"/>
  <c r="F43" i="33"/>
  <c r="F44" i="33"/>
  <c r="F34" i="33"/>
  <c r="F45" i="33"/>
  <c r="F42" i="33"/>
  <c r="F39" i="33"/>
  <c r="F46" i="33"/>
  <c r="I49" i="33"/>
  <c r="F49" i="33"/>
  <c r="I46" i="33"/>
  <c r="I45" i="33"/>
  <c r="I34" i="33"/>
  <c r="I44" i="33"/>
  <c r="I43" i="33"/>
  <c r="I37" i="33"/>
  <c r="I33" i="33"/>
  <c r="I41" i="33"/>
  <c r="I31" i="33"/>
  <c r="I27" i="33"/>
  <c r="I30" i="33"/>
  <c r="I29" i="33"/>
  <c r="I28" i="33"/>
  <c r="I32" i="33"/>
  <c r="I26" i="33"/>
  <c r="I18" i="33"/>
  <c r="I14" i="33"/>
  <c r="I13" i="33"/>
  <c r="G23" i="32"/>
  <c r="G35" i="32" s="1"/>
  <c r="G46" i="32" s="1"/>
  <c r="D23" i="32"/>
  <c r="D35" i="32" s="1"/>
  <c r="D46" i="32" s="1"/>
  <c r="F46" i="32" s="1"/>
  <c r="I41" i="32"/>
  <c r="I39" i="32"/>
  <c r="I32" i="32"/>
  <c r="I42" i="32"/>
  <c r="I37" i="32"/>
  <c r="I44" i="32"/>
  <c r="I27" i="32"/>
  <c r="I14" i="32"/>
  <c r="I13" i="32"/>
  <c r="F23" i="32" l="1"/>
  <c r="F35" i="32"/>
  <c r="F16" i="32" l="1"/>
  <c r="F19" i="32"/>
  <c r="F22" i="32"/>
  <c r="F21" i="32"/>
  <c r="F20" i="32"/>
  <c r="F25" i="32"/>
  <c r="F26" i="32"/>
  <c r="F33" i="32"/>
  <c r="F29" i="32"/>
  <c r="F30" i="32"/>
  <c r="F31" i="32"/>
  <c r="F28" i="32"/>
  <c r="F34" i="32"/>
  <c r="F38" i="32"/>
  <c r="F45" i="32"/>
  <c r="F40" i="32"/>
  <c r="F43" i="32"/>
  <c r="F15" i="32"/>
  <c r="I43" i="32"/>
  <c r="I45" i="32"/>
  <c r="I34" i="32"/>
  <c r="I28" i="32"/>
  <c r="I31" i="32"/>
  <c r="I30" i="32"/>
  <c r="I29" i="32"/>
  <c r="I33" i="32"/>
  <c r="I26" i="32"/>
  <c r="I25" i="32"/>
  <c r="I20" i="32"/>
  <c r="I21" i="32"/>
  <c r="I22" i="32"/>
  <c r="I19" i="32"/>
  <c r="I16" i="32"/>
  <c r="F17" i="32"/>
  <c r="I15" i="32"/>
  <c r="G23" i="31"/>
  <c r="G35" i="31" s="1"/>
  <c r="G43" i="31" s="1"/>
  <c r="D23" i="31"/>
  <c r="D35" i="31" s="1"/>
  <c r="D43" i="31" s="1"/>
  <c r="F43" i="31" s="1"/>
  <c r="F42" i="31"/>
  <c r="I37" i="31"/>
  <c r="I14" i="31"/>
  <c r="I32" i="31"/>
  <c r="I17" i="31"/>
  <c r="I13" i="31"/>
  <c r="F23" i="31" l="1"/>
  <c r="F35" i="31"/>
  <c r="F15" i="31"/>
  <c r="F19" i="31"/>
  <c r="F18" i="31"/>
  <c r="F22" i="31"/>
  <c r="F20" i="31"/>
  <c r="F21" i="31"/>
  <c r="F25" i="31"/>
  <c r="F26" i="31"/>
  <c r="F28" i="31"/>
  <c r="F27" i="31"/>
  <c r="F30" i="31"/>
  <c r="F29" i="31"/>
  <c r="F34" i="31"/>
  <c r="F33" i="31"/>
  <c r="F38" i="31"/>
  <c r="F41" i="31"/>
  <c r="F40" i="31"/>
  <c r="I40" i="31"/>
  <c r="I41" i="31"/>
  <c r="I33" i="31"/>
  <c r="I34" i="31"/>
  <c r="I29" i="31"/>
  <c r="I30" i="31"/>
  <c r="I27" i="31"/>
  <c r="I28" i="31"/>
  <c r="I26" i="31"/>
  <c r="I25" i="31"/>
  <c r="I21" i="31"/>
  <c r="I20" i="31"/>
  <c r="I22" i="31"/>
  <c r="I18" i="31"/>
  <c r="I19" i="31"/>
  <c r="I16" i="31"/>
  <c r="F16" i="31"/>
  <c r="G23" i="30"/>
  <c r="G35" i="30" s="1"/>
  <c r="G44" i="30" s="1"/>
  <c r="D23" i="30"/>
  <c r="D35" i="30" s="1"/>
  <c r="I41" i="30"/>
  <c r="I42" i="30"/>
  <c r="I43" i="30"/>
  <c r="I39" i="30"/>
  <c r="I31" i="30"/>
  <c r="I26" i="30"/>
  <c r="I22" i="30"/>
  <c r="I15" i="30"/>
  <c r="D44" i="30" l="1"/>
  <c r="F44" i="30" s="1"/>
  <c r="F35" i="30"/>
  <c r="F23" i="30"/>
  <c r="F20" i="30"/>
  <c r="I20" i="30"/>
  <c r="F17" i="30"/>
  <c r="F21" i="30"/>
  <c r="F25" i="30"/>
  <c r="F27" i="30"/>
  <c r="F28" i="30"/>
  <c r="F29" i="30"/>
  <c r="F30" i="30"/>
  <c r="F32" i="30"/>
  <c r="F38" i="30"/>
  <c r="F37" i="30"/>
  <c r="F34" i="30"/>
  <c r="F33" i="30"/>
  <c r="F13" i="30"/>
  <c r="F19" i="30"/>
  <c r="F16" i="30"/>
  <c r="F40" i="30"/>
  <c r="I34" i="30"/>
  <c r="I37" i="30"/>
  <c r="I38" i="30"/>
  <c r="I32" i="30"/>
  <c r="I30" i="30"/>
  <c r="I29" i="30"/>
  <c r="I28" i="30"/>
  <c r="I27" i="30"/>
  <c r="I25" i="30"/>
  <c r="I21" i="30"/>
  <c r="I17" i="30"/>
  <c r="I18" i="30"/>
  <c r="F18" i="30"/>
  <c r="I16" i="30"/>
  <c r="I19" i="30"/>
  <c r="I13" i="30"/>
  <c r="E23" i="29"/>
  <c r="E35" i="29" s="1"/>
  <c r="G23" i="29"/>
  <c r="G35" i="29" s="1"/>
  <c r="D23" i="29"/>
  <c r="I32" i="29"/>
  <c r="I31" i="29"/>
  <c r="I38" i="29"/>
  <c r="I40" i="29"/>
  <c r="I33" i="29"/>
  <c r="I21" i="29"/>
  <c r="I17" i="29"/>
  <c r="I13" i="29"/>
  <c r="F23" i="29" l="1"/>
  <c r="D35" i="29"/>
  <c r="F35" i="29" s="1"/>
  <c r="F16" i="29"/>
  <c r="F14" i="29"/>
  <c r="F18" i="29"/>
  <c r="F22" i="29"/>
  <c r="F19" i="29"/>
  <c r="F25" i="29"/>
  <c r="F20" i="29"/>
  <c r="F26" i="29"/>
  <c r="F27" i="29"/>
  <c r="F30" i="29"/>
  <c r="F34" i="29"/>
  <c r="F29" i="29"/>
  <c r="I42" i="29"/>
  <c r="F42" i="29"/>
  <c r="F41" i="29"/>
  <c r="F37" i="29"/>
  <c r="I39" i="29"/>
  <c r="F39" i="29"/>
  <c r="I29" i="29"/>
  <c r="I34" i="29"/>
  <c r="I30" i="29"/>
  <c r="I27" i="29"/>
  <c r="I26" i="29"/>
  <c r="I20" i="29"/>
  <c r="I25" i="29"/>
  <c r="I19" i="29"/>
  <c r="I22" i="29"/>
  <c r="I18" i="29"/>
  <c r="I14" i="29"/>
  <c r="I16" i="29"/>
  <c r="I15" i="29"/>
  <c r="F15" i="29"/>
  <c r="D35" i="28"/>
  <c r="D42" i="28" s="1"/>
  <c r="I28" i="28"/>
  <c r="D23" i="28"/>
  <c r="I31" i="28"/>
  <c r="I30" i="28"/>
  <c r="I26" i="28"/>
  <c r="I17" i="28"/>
  <c r="I15" i="28"/>
  <c r="I22" i="28" l="1"/>
  <c r="I33" i="28"/>
  <c r="I29" i="28"/>
  <c r="F16" i="28"/>
  <c r="F14" i="28"/>
  <c r="F19" i="28"/>
  <c r="F18" i="28"/>
  <c r="F21" i="28"/>
  <c r="F20" i="28"/>
  <c r="F27" i="28"/>
  <c r="F25" i="28"/>
  <c r="F22" i="28"/>
  <c r="F29" i="28"/>
  <c r="F38" i="28"/>
  <c r="F34" i="28"/>
  <c r="F32" i="28"/>
  <c r="F39" i="28"/>
  <c r="F40" i="28"/>
  <c r="F37" i="28"/>
  <c r="I41" i="28"/>
  <c r="F41" i="28"/>
  <c r="I37" i="28"/>
  <c r="I32" i="28"/>
  <c r="I34" i="28"/>
  <c r="I38" i="28"/>
  <c r="G23" i="28"/>
  <c r="G35" i="28" s="1"/>
  <c r="G42" i="28" s="1"/>
  <c r="E23" i="28"/>
  <c r="E35" i="28" s="1"/>
  <c r="E42" i="28" s="1"/>
  <c r="F42" i="28" s="1"/>
  <c r="I25" i="28"/>
  <c r="I27" i="28"/>
  <c r="I20" i="28"/>
  <c r="I21" i="28"/>
  <c r="I18" i="28"/>
  <c r="I19" i="28"/>
  <c r="I14" i="28"/>
  <c r="I16" i="28"/>
  <c r="I13" i="28"/>
  <c r="F13" i="28"/>
  <c r="E23" i="27"/>
  <c r="E35" i="27" s="1"/>
  <c r="E41" i="27" s="1"/>
  <c r="G23" i="27"/>
  <c r="G35" i="27" s="1"/>
  <c r="G41" i="27" s="1"/>
  <c r="D23" i="27"/>
  <c r="D35" i="27" s="1"/>
  <c r="I29" i="27"/>
  <c r="I31" i="27"/>
  <c r="I27" i="27"/>
  <c r="I20" i="27"/>
  <c r="I18" i="27"/>
  <c r="I16" i="27"/>
  <c r="F35" i="27" l="1"/>
  <c r="D41" i="27"/>
  <c r="F41" i="27" s="1"/>
  <c r="F23" i="27"/>
  <c r="F35" i="28"/>
  <c r="F23" i="28"/>
  <c r="F14" i="27"/>
  <c r="F17" i="27"/>
  <c r="F19" i="27"/>
  <c r="F21" i="27"/>
  <c r="F25" i="27"/>
  <c r="F22" i="27"/>
  <c r="F26" i="27"/>
  <c r="F28" i="27"/>
  <c r="F30" i="27"/>
  <c r="F38" i="27"/>
  <c r="F37" i="27"/>
  <c r="F33" i="27"/>
  <c r="F39" i="27"/>
  <c r="F32" i="27"/>
  <c r="F34" i="27"/>
  <c r="F40" i="27"/>
  <c r="F13" i="27"/>
  <c r="I40" i="27"/>
  <c r="I34" i="27"/>
  <c r="I37" i="27"/>
  <c r="I38" i="27"/>
  <c r="I30" i="27"/>
  <c r="I28" i="27"/>
  <c r="I26" i="27"/>
  <c r="I22" i="27"/>
  <c r="I25" i="27"/>
  <c r="I21" i="27"/>
  <c r="I19" i="27"/>
  <c r="I17" i="27"/>
  <c r="I14" i="27"/>
  <c r="I15" i="27"/>
  <c r="F15" i="27"/>
  <c r="I13" i="27"/>
  <c r="E23" i="26"/>
  <c r="E35" i="26" s="1"/>
  <c r="E43" i="26" s="1"/>
  <c r="G23" i="26"/>
  <c r="G35" i="26" s="1"/>
  <c r="G43" i="26" s="1"/>
  <c r="D23" i="26"/>
  <c r="I37" i="26"/>
  <c r="I42" i="26"/>
  <c r="I13" i="26"/>
  <c r="I18" i="26"/>
  <c r="I32" i="26"/>
  <c r="I17" i="26"/>
  <c r="F23" i="26" l="1"/>
  <c r="D35" i="26"/>
  <c r="F14" i="26"/>
  <c r="F16" i="26"/>
  <c r="F17" i="26"/>
  <c r="F20" i="26"/>
  <c r="F19" i="26"/>
  <c r="F22" i="26"/>
  <c r="F26" i="26"/>
  <c r="F29" i="26"/>
  <c r="F21" i="26"/>
  <c r="F31" i="26"/>
  <c r="F34" i="26"/>
  <c r="F27" i="26"/>
  <c r="F25" i="26"/>
  <c r="F30" i="26"/>
  <c r="F28" i="26"/>
  <c r="F38" i="26"/>
  <c r="F39" i="26"/>
  <c r="F41" i="26"/>
  <c r="F33" i="26"/>
  <c r="I40" i="26"/>
  <c r="F40" i="26"/>
  <c r="I41" i="26"/>
  <c r="I39" i="26"/>
  <c r="I28" i="26"/>
  <c r="I30" i="26"/>
  <c r="I25" i="26"/>
  <c r="I27" i="26"/>
  <c r="I34" i="26"/>
  <c r="I31" i="26"/>
  <c r="I21" i="26"/>
  <c r="I26" i="26"/>
  <c r="I22" i="26"/>
  <c r="I19" i="26"/>
  <c r="I20" i="26"/>
  <c r="I16" i="26"/>
  <c r="I14" i="26"/>
  <c r="I15" i="26"/>
  <c r="F15" i="26"/>
  <c r="E23" i="25"/>
  <c r="E35" i="25" s="1"/>
  <c r="E42" i="25" s="1"/>
  <c r="G23" i="25"/>
  <c r="G35" i="25" s="1"/>
  <c r="G42" i="25" s="1"/>
  <c r="D23" i="25"/>
  <c r="D35" i="25" s="1"/>
  <c r="D42" i="25" l="1"/>
  <c r="F42" i="25" s="1"/>
  <c r="F35" i="25"/>
  <c r="F23" i="25"/>
  <c r="D43" i="26"/>
  <c r="F43" i="26" s="1"/>
  <c r="F35" i="26"/>
  <c r="I17" i="25"/>
  <c r="I38" i="25"/>
  <c r="I21" i="25"/>
  <c r="I20" i="25"/>
  <c r="I14" i="25"/>
  <c r="F16" i="25" l="1"/>
  <c r="F19" i="25"/>
  <c r="F22" i="25"/>
  <c r="F18" i="25"/>
  <c r="F26" i="25"/>
  <c r="F25" i="25"/>
  <c r="F27" i="25"/>
  <c r="F30" i="25"/>
  <c r="F29" i="25"/>
  <c r="F28" i="25"/>
  <c r="F31" i="25"/>
  <c r="F41" i="25"/>
  <c r="F32" i="25"/>
  <c r="F34" i="25"/>
  <c r="F33" i="25"/>
  <c r="F39" i="25"/>
  <c r="F40" i="25"/>
  <c r="F37" i="25"/>
  <c r="F13" i="25"/>
  <c r="I37" i="25"/>
  <c r="I34" i="25"/>
  <c r="I32" i="25"/>
  <c r="I41" i="25"/>
  <c r="I31" i="25"/>
  <c r="I28" i="25"/>
  <c r="I29" i="25"/>
  <c r="I30" i="25"/>
  <c r="I27" i="25"/>
  <c r="I25" i="25"/>
  <c r="I26" i="25"/>
  <c r="I18" i="25"/>
  <c r="I19" i="25"/>
  <c r="I16" i="25"/>
  <c r="I15" i="25"/>
  <c r="F15" i="25"/>
  <c r="I13" i="25"/>
  <c r="E23" i="24"/>
  <c r="E35" i="24" s="1"/>
  <c r="E43" i="24" s="1"/>
  <c r="G23" i="24"/>
  <c r="G35" i="24" s="1"/>
  <c r="G43" i="24" s="1"/>
  <c r="D23" i="24"/>
  <c r="F23" i="24" s="1"/>
  <c r="I14" i="24"/>
  <c r="I33" i="24"/>
  <c r="I42" i="24"/>
  <c r="I34" i="24"/>
  <c r="I41" i="24"/>
  <c r="D35" i="24" l="1"/>
  <c r="I16" i="24"/>
  <c r="I13" i="24"/>
  <c r="F35" i="24" l="1"/>
  <c r="D43" i="24"/>
  <c r="F43" i="24" s="1"/>
  <c r="F15" i="24"/>
  <c r="F18" i="24"/>
  <c r="F19" i="24"/>
  <c r="F17" i="24"/>
  <c r="F22" i="24"/>
  <c r="F20" i="24"/>
  <c r="F21" i="24"/>
  <c r="F37" i="24"/>
  <c r="F26" i="24"/>
  <c r="F25" i="24"/>
  <c r="F32" i="24"/>
  <c r="F29" i="24"/>
  <c r="F38" i="24"/>
  <c r="F30" i="24"/>
  <c r="F27" i="24"/>
  <c r="F31" i="24"/>
  <c r="F39" i="24"/>
  <c r="F28" i="24"/>
  <c r="F40" i="24"/>
  <c r="I28" i="24"/>
  <c r="I39" i="24"/>
  <c r="I27" i="24"/>
  <c r="I30" i="24"/>
  <c r="I29" i="24"/>
  <c r="I25" i="24"/>
  <c r="I26" i="24"/>
  <c r="I37" i="24"/>
  <c r="I21" i="24"/>
  <c r="I20" i="24"/>
  <c r="I22" i="24"/>
  <c r="I19" i="24"/>
  <c r="I18" i="24"/>
  <c r="I15" i="24"/>
  <c r="F14" i="24"/>
  <c r="E23" i="23"/>
  <c r="G23" i="23"/>
  <c r="G35" i="23" s="1"/>
  <c r="G47" i="23" s="1"/>
  <c r="D23" i="23"/>
  <c r="D35" i="23" s="1"/>
  <c r="I15" i="23"/>
  <c r="I43" i="23"/>
  <c r="I44" i="23"/>
  <c r="I42" i="23"/>
  <c r="F23" i="23" l="1"/>
  <c r="E35" i="23"/>
  <c r="E47" i="23" s="1"/>
  <c r="F35" i="23"/>
  <c r="D47" i="23"/>
  <c r="F47" i="23" s="1"/>
  <c r="I46" i="23"/>
  <c r="I29" i="23"/>
  <c r="I30" i="23"/>
  <c r="I27" i="23"/>
  <c r="I22" i="23"/>
  <c r="I17" i="23"/>
  <c r="F13" i="23" l="1"/>
  <c r="F14" i="23"/>
  <c r="F16" i="23"/>
  <c r="F18" i="23"/>
  <c r="F21" i="23"/>
  <c r="F19" i="23"/>
  <c r="F20" i="23"/>
  <c r="F25" i="23"/>
  <c r="F26" i="23"/>
  <c r="F32" i="23"/>
  <c r="F34" i="23"/>
  <c r="F31" i="23"/>
  <c r="F28" i="23"/>
  <c r="F33" i="23"/>
  <c r="F39" i="23"/>
  <c r="F41" i="23"/>
  <c r="F37" i="23"/>
  <c r="F38" i="23"/>
  <c r="F45" i="23"/>
  <c r="F40" i="23"/>
  <c r="I40" i="23"/>
  <c r="I38" i="23"/>
  <c r="I41" i="23"/>
  <c r="I39" i="23"/>
  <c r="I33" i="23"/>
  <c r="I28" i="23"/>
  <c r="I34" i="23"/>
  <c r="I32" i="23"/>
  <c r="I26" i="23"/>
  <c r="I25" i="23"/>
  <c r="I20" i="23"/>
  <c r="I19" i="23"/>
  <c r="I21" i="23"/>
  <c r="I16" i="23"/>
  <c r="I14" i="23"/>
  <c r="I13" i="23"/>
  <c r="E23" i="22"/>
  <c r="F23" i="22" s="1"/>
  <c r="G23" i="22"/>
  <c r="G35" i="22" s="1"/>
  <c r="G45" i="22" s="1"/>
  <c r="D23" i="22"/>
  <c r="D35" i="22" s="1"/>
  <c r="M44" i="22"/>
  <c r="L44" i="22"/>
  <c r="F38" i="22"/>
  <c r="F29" i="22"/>
  <c r="I38" i="22"/>
  <c r="I43" i="22"/>
  <c r="F33" i="22"/>
  <c r="I32" i="22"/>
  <c r="I13" i="22"/>
  <c r="I14" i="22"/>
  <c r="I15" i="22"/>
  <c r="D45" i="22" l="1"/>
  <c r="E35" i="22"/>
  <c r="E45" i="22" s="1"/>
  <c r="F18" i="22"/>
  <c r="F19" i="22"/>
  <c r="F20" i="22"/>
  <c r="F22" i="22"/>
  <c r="F21" i="22"/>
  <c r="F25" i="22"/>
  <c r="F31" i="22"/>
  <c r="F42" i="22"/>
  <c r="F26" i="22"/>
  <c r="F27" i="22"/>
  <c r="F30" i="22"/>
  <c r="F40" i="22"/>
  <c r="F28" i="22"/>
  <c r="F34" i="22"/>
  <c r="F37" i="22"/>
  <c r="F39" i="22"/>
  <c r="F44" i="22"/>
  <c r="F41" i="22"/>
  <c r="F16" i="22"/>
  <c r="I41" i="22"/>
  <c r="I37" i="22"/>
  <c r="I34" i="22"/>
  <c r="I28" i="22"/>
  <c r="I40" i="22"/>
  <c r="I30" i="22"/>
  <c r="I27" i="22"/>
  <c r="I42" i="22"/>
  <c r="I31" i="22"/>
  <c r="I25" i="22"/>
  <c r="I21" i="22"/>
  <c r="I22" i="22"/>
  <c r="I20" i="22"/>
  <c r="I19" i="22"/>
  <c r="I18" i="22"/>
  <c r="I17" i="22"/>
  <c r="F17" i="22"/>
  <c r="E23" i="21"/>
  <c r="E35" i="21" s="1"/>
  <c r="E47" i="21" s="1"/>
  <c r="E54" i="21" s="1"/>
  <c r="G23" i="21"/>
  <c r="G35" i="21" s="1"/>
  <c r="G47" i="21" s="1"/>
  <c r="G54" i="21" s="1"/>
  <c r="D23" i="21"/>
  <c r="D35" i="21" s="1"/>
  <c r="I31" i="21"/>
  <c r="I52" i="21"/>
  <c r="I34" i="21"/>
  <c r="I15" i="21"/>
  <c r="I51" i="21"/>
  <c r="I49" i="21"/>
  <c r="F45" i="22" l="1"/>
  <c r="D47" i="21"/>
  <c r="F35" i="21"/>
  <c r="F23" i="21"/>
  <c r="F35" i="22"/>
  <c r="I43" i="21"/>
  <c r="I25" i="21"/>
  <c r="I22" i="21"/>
  <c r="D54" i="21" l="1"/>
  <c r="F54" i="21" s="1"/>
  <c r="F47" i="21"/>
  <c r="F18" i="21"/>
  <c r="F16" i="21"/>
  <c r="F19" i="21"/>
  <c r="F20" i="21"/>
  <c r="F21" i="21"/>
  <c r="F27" i="21"/>
  <c r="F32" i="21"/>
  <c r="F33" i="21"/>
  <c r="F30" i="21"/>
  <c r="F38" i="21"/>
  <c r="F28" i="21"/>
  <c r="F42" i="21"/>
  <c r="F53" i="21"/>
  <c r="F39" i="21"/>
  <c r="F40" i="21"/>
  <c r="F29" i="21"/>
  <c r="F41" i="21"/>
  <c r="F46" i="21"/>
  <c r="F37" i="21"/>
  <c r="F44" i="21"/>
  <c r="F45" i="21"/>
  <c r="F50" i="21"/>
  <c r="F14" i="21"/>
  <c r="I50" i="21"/>
  <c r="I46" i="21"/>
  <c r="I41" i="21"/>
  <c r="I29" i="21"/>
  <c r="I40" i="21"/>
  <c r="I39" i="21"/>
  <c r="I53" i="21"/>
  <c r="I42" i="21"/>
  <c r="I28" i="21"/>
  <c r="I38" i="21"/>
  <c r="I30" i="21"/>
  <c r="I33" i="21"/>
  <c r="I32" i="21"/>
  <c r="I27" i="21"/>
  <c r="I21" i="21"/>
  <c r="I20" i="21"/>
  <c r="I19" i="21"/>
  <c r="I16" i="21"/>
  <c r="I18" i="21"/>
  <c r="I17" i="21"/>
  <c r="F17" i="21"/>
  <c r="I14" i="21"/>
  <c r="I34" i="20"/>
  <c r="F34" i="20"/>
  <c r="E23" i="20" l="1"/>
  <c r="E35" i="20" s="1"/>
  <c r="G23" i="20"/>
  <c r="G35" i="20" s="1"/>
  <c r="D23" i="20"/>
  <c r="I45" i="20"/>
  <c r="I31" i="20"/>
  <c r="F23" i="20" l="1"/>
  <c r="D35" i="20"/>
  <c r="I37" i="20"/>
  <c r="I39" i="20"/>
  <c r="I19" i="20"/>
  <c r="I17" i="20"/>
  <c r="I15" i="20"/>
  <c r="I13" i="20"/>
  <c r="D47" i="20" l="1"/>
  <c r="F35" i="20"/>
  <c r="F16" i="20"/>
  <c r="F18" i="20"/>
  <c r="F22" i="20"/>
  <c r="F26" i="20"/>
  <c r="F28" i="20"/>
  <c r="F30" i="20"/>
  <c r="F27" i="20"/>
  <c r="F25" i="20"/>
  <c r="F33" i="20"/>
  <c r="F21" i="20"/>
  <c r="F32" i="20"/>
  <c r="F46" i="20"/>
  <c r="F40" i="20"/>
  <c r="F29" i="20"/>
  <c r="F43" i="20"/>
  <c r="F38" i="20"/>
  <c r="F41" i="20"/>
  <c r="F42" i="20"/>
  <c r="F44" i="20"/>
  <c r="I38" i="20"/>
  <c r="I43" i="20"/>
  <c r="I29" i="20"/>
  <c r="I40" i="20"/>
  <c r="I46" i="20"/>
  <c r="I32" i="20"/>
  <c r="I21" i="20"/>
  <c r="I33" i="20"/>
  <c r="I25" i="20"/>
  <c r="I27" i="20"/>
  <c r="I30" i="20"/>
  <c r="I28" i="20"/>
  <c r="I26" i="20"/>
  <c r="I22" i="20"/>
  <c r="I18" i="20"/>
  <c r="I16" i="20"/>
  <c r="I14" i="20"/>
  <c r="F14" i="20"/>
  <c r="E23" i="19"/>
  <c r="E35" i="19" s="1"/>
  <c r="E47" i="19" s="1"/>
  <c r="E55" i="19" s="1"/>
  <c r="G23" i="19"/>
  <c r="G35" i="19" s="1"/>
  <c r="G47" i="19" s="1"/>
  <c r="G55" i="19" s="1"/>
  <c r="D23" i="19"/>
  <c r="D35" i="19" s="1"/>
  <c r="I38" i="19"/>
  <c r="I32" i="19"/>
  <c r="D47" i="19" l="1"/>
  <c r="F35" i="19"/>
  <c r="F23" i="19"/>
  <c r="I41" i="19"/>
  <c r="I45" i="19"/>
  <c r="I28" i="19"/>
  <c r="I54" i="19"/>
  <c r="I53" i="19"/>
  <c r="I51" i="19"/>
  <c r="I46" i="19"/>
  <c r="I43" i="19"/>
  <c r="I26" i="19"/>
  <c r="I17" i="19"/>
  <c r="I20" i="19"/>
  <c r="I16" i="19"/>
  <c r="D55" i="19" l="1"/>
  <c r="F55" i="19" s="1"/>
  <c r="F47" i="19"/>
  <c r="F19" i="19"/>
  <c r="F27" i="19"/>
  <c r="F22" i="19"/>
  <c r="F21" i="19"/>
  <c r="F25" i="19"/>
  <c r="F29" i="19"/>
  <c r="F18" i="19"/>
  <c r="F33" i="19"/>
  <c r="F37" i="19"/>
  <c r="F30" i="19"/>
  <c r="F50" i="19"/>
  <c r="F31" i="19"/>
  <c r="F34" i="19"/>
  <c r="F49" i="19"/>
  <c r="F40" i="19"/>
  <c r="F44" i="19"/>
  <c r="F52" i="19"/>
  <c r="F42" i="19"/>
  <c r="F39" i="19"/>
  <c r="F13" i="19"/>
  <c r="F14" i="19"/>
  <c r="I39" i="19"/>
  <c r="I52" i="19"/>
  <c r="I49" i="19"/>
  <c r="I34" i="19"/>
  <c r="I31" i="19"/>
  <c r="I50" i="19"/>
  <c r="I30" i="19"/>
  <c r="I37" i="19"/>
  <c r="I33" i="19"/>
  <c r="I18" i="19"/>
  <c r="I29" i="19"/>
  <c r="I25" i="19"/>
  <c r="I21" i="19"/>
  <c r="I22" i="19"/>
  <c r="I27" i="19"/>
  <c r="I19" i="19"/>
  <c r="I15" i="19"/>
  <c r="F15" i="19"/>
  <c r="I14" i="19"/>
  <c r="I13" i="19"/>
  <c r="F44" i="18"/>
  <c r="F45" i="18"/>
  <c r="F46" i="18"/>
  <c r="E23" i="18"/>
  <c r="E35" i="18" s="1"/>
  <c r="E47" i="18" s="1"/>
  <c r="E50" i="18" s="1"/>
  <c r="G23" i="18"/>
  <c r="G35" i="18" s="1"/>
  <c r="G47" i="18" s="1"/>
  <c r="G50" i="18" s="1"/>
  <c r="D23" i="18"/>
  <c r="F23" i="18" s="1"/>
  <c r="D35" i="18" l="1"/>
  <c r="F35" i="18" l="1"/>
  <c r="D47" i="18"/>
  <c r="I49" i="18"/>
  <c r="I42" i="18"/>
  <c r="I46" i="18"/>
  <c r="I45" i="18"/>
  <c r="I44" i="18"/>
  <c r="I33" i="18"/>
  <c r="I21" i="18"/>
  <c r="I16" i="18"/>
  <c r="I17" i="18"/>
  <c r="I13" i="18"/>
  <c r="D50" i="18" l="1"/>
  <c r="F50" i="18" s="1"/>
  <c r="F47" i="18"/>
  <c r="F25" i="18"/>
  <c r="F19" i="18"/>
  <c r="F18" i="18"/>
  <c r="F20" i="18"/>
  <c r="F22" i="18"/>
  <c r="F26" i="18"/>
  <c r="F28" i="18"/>
  <c r="F29" i="18"/>
  <c r="F27" i="18"/>
  <c r="F31" i="18"/>
  <c r="F30" i="18"/>
  <c r="F37" i="18"/>
  <c r="F38" i="18"/>
  <c r="F43" i="18"/>
  <c r="F34" i="18"/>
  <c r="F32" i="18"/>
  <c r="F39" i="18"/>
  <c r="F41" i="18"/>
  <c r="F14" i="18"/>
  <c r="F40" i="18"/>
  <c r="I39" i="18"/>
  <c r="I32" i="18"/>
  <c r="I34" i="18"/>
  <c r="I38" i="18"/>
  <c r="I37" i="18"/>
  <c r="I30" i="18"/>
  <c r="I31" i="18"/>
  <c r="I27" i="18"/>
  <c r="I29" i="18"/>
  <c r="I28" i="18"/>
  <c r="I26" i="18"/>
  <c r="I22" i="18"/>
  <c r="I20" i="18"/>
  <c r="I18" i="18"/>
  <c r="I19" i="18"/>
  <c r="I25" i="18"/>
  <c r="I15" i="18"/>
  <c r="F15" i="18"/>
  <c r="I14" i="18"/>
  <c r="E23" i="17"/>
  <c r="E35" i="17" s="1"/>
  <c r="E47" i="17" s="1"/>
  <c r="E51" i="17" s="1"/>
  <c r="G23" i="17"/>
  <c r="G35" i="17" s="1"/>
  <c r="G47" i="17" s="1"/>
  <c r="G51" i="17" s="1"/>
  <c r="D23" i="17"/>
  <c r="I28" i="17"/>
  <c r="I44" i="17"/>
  <c r="I43" i="17"/>
  <c r="I42" i="17"/>
  <c r="I40" i="17"/>
  <c r="I31" i="17"/>
  <c r="I21" i="17"/>
  <c r="I18" i="17"/>
  <c r="I15" i="17"/>
  <c r="I13" i="17"/>
  <c r="F23" i="17" l="1"/>
  <c r="D35" i="17"/>
  <c r="F17" i="17"/>
  <c r="F14" i="17"/>
  <c r="F19" i="17"/>
  <c r="F22" i="17"/>
  <c r="F20" i="17"/>
  <c r="F25" i="17"/>
  <c r="F29" i="17"/>
  <c r="F26" i="17"/>
  <c r="F30" i="17"/>
  <c r="F32" i="17"/>
  <c r="F38" i="17"/>
  <c r="F27" i="17"/>
  <c r="F33" i="17"/>
  <c r="F37" i="17"/>
  <c r="F39" i="17"/>
  <c r="F50" i="17"/>
  <c r="F34" i="17"/>
  <c r="F46" i="17"/>
  <c r="F49" i="17"/>
  <c r="F45" i="17"/>
  <c r="I45" i="17"/>
  <c r="I49" i="17"/>
  <c r="I34" i="17"/>
  <c r="I50" i="17"/>
  <c r="I39" i="17"/>
  <c r="I37" i="17"/>
  <c r="I27" i="17"/>
  <c r="I38" i="17"/>
  <c r="I32" i="17"/>
  <c r="I30" i="17"/>
  <c r="I26" i="17"/>
  <c r="I29" i="17"/>
  <c r="I25" i="17"/>
  <c r="I20" i="17"/>
  <c r="I22" i="17"/>
  <c r="I19" i="17"/>
  <c r="I14" i="17"/>
  <c r="I17" i="17"/>
  <c r="I16" i="17"/>
  <c r="F16" i="17"/>
  <c r="E23" i="16"/>
  <c r="E35" i="16" s="1"/>
  <c r="E46" i="16" s="1"/>
  <c r="G23" i="16"/>
  <c r="G35" i="16" s="1"/>
  <c r="G46" i="16" s="1"/>
  <c r="D23" i="16"/>
  <c r="D35" i="16" s="1"/>
  <c r="D46" i="16" s="1"/>
  <c r="I39" i="16"/>
  <c r="I30" i="16"/>
  <c r="F35" i="17" l="1"/>
  <c r="D47" i="17"/>
  <c r="F46" i="16"/>
  <c r="F23" i="16"/>
  <c r="F35" i="16"/>
  <c r="I42" i="16"/>
  <c r="I33" i="16"/>
  <c r="I44" i="16"/>
  <c r="I38" i="16"/>
  <c r="I26" i="16"/>
  <c r="I20" i="16"/>
  <c r="I18" i="16"/>
  <c r="I14" i="16"/>
  <c r="F17" i="16"/>
  <c r="F16" i="16"/>
  <c r="F19" i="16"/>
  <c r="F21" i="16"/>
  <c r="F22" i="16"/>
  <c r="F25" i="16"/>
  <c r="F27" i="16"/>
  <c r="F31" i="16"/>
  <c r="F29" i="16"/>
  <c r="F34" i="16"/>
  <c r="F32" i="16"/>
  <c r="F37" i="16"/>
  <c r="F40" i="16"/>
  <c r="F45" i="16"/>
  <c r="F43" i="16"/>
  <c r="F41" i="16"/>
  <c r="F13" i="16"/>
  <c r="I41" i="16"/>
  <c r="I43" i="16"/>
  <c r="I45" i="16"/>
  <c r="I37" i="16"/>
  <c r="I32" i="16"/>
  <c r="I34" i="16"/>
  <c r="I29" i="16"/>
  <c r="I31" i="16"/>
  <c r="I27" i="16"/>
  <c r="I25" i="16"/>
  <c r="I22" i="16"/>
  <c r="I21" i="16"/>
  <c r="I19" i="16"/>
  <c r="I16" i="16"/>
  <c r="I17" i="16"/>
  <c r="I15" i="16"/>
  <c r="F15" i="16"/>
  <c r="I13" i="16"/>
  <c r="E23" i="15"/>
  <c r="E35" i="15" s="1"/>
  <c r="G23" i="15"/>
  <c r="G35" i="15" s="1"/>
  <c r="D23" i="15"/>
  <c r="F23" i="15" s="1"/>
  <c r="I44" i="15"/>
  <c r="F44" i="15"/>
  <c r="I20" i="15"/>
  <c r="I33" i="15"/>
  <c r="I43" i="15"/>
  <c r="I30" i="15"/>
  <c r="I39" i="15"/>
  <c r="I37" i="15"/>
  <c r="I38" i="15"/>
  <c r="D35" i="15" l="1"/>
  <c r="D51" i="17"/>
  <c r="F51" i="17" s="1"/>
  <c r="F47" i="17"/>
  <c r="I27" i="15"/>
  <c r="I15" i="15"/>
  <c r="I13" i="15"/>
  <c r="D46" i="15" l="1"/>
  <c r="F35" i="15"/>
  <c r="F17" i="15"/>
  <c r="F19" i="15"/>
  <c r="F18" i="15"/>
  <c r="F21" i="15"/>
  <c r="F30" i="15"/>
  <c r="F22" i="15"/>
  <c r="F28" i="15"/>
  <c r="F25" i="15"/>
  <c r="F31" i="15"/>
  <c r="F26" i="15"/>
  <c r="F29" i="15"/>
  <c r="F32" i="15"/>
  <c r="F34" i="15"/>
  <c r="F41" i="15"/>
  <c r="F42" i="15"/>
  <c r="F40" i="15"/>
  <c r="F45" i="15"/>
  <c r="F14" i="15"/>
  <c r="I45" i="15"/>
  <c r="I40" i="15"/>
  <c r="I42" i="15"/>
  <c r="I41" i="15"/>
  <c r="I32" i="15"/>
  <c r="I29" i="15"/>
  <c r="I26" i="15"/>
  <c r="I31" i="15"/>
  <c r="I25" i="15"/>
  <c r="I28" i="15"/>
  <c r="I22" i="15"/>
  <c r="I21" i="15"/>
  <c r="I18" i="15"/>
  <c r="I19" i="15"/>
  <c r="I17" i="15"/>
  <c r="I16" i="15"/>
  <c r="F16" i="15"/>
  <c r="I14" i="15"/>
  <c r="E23" i="14"/>
  <c r="E35" i="14" s="1"/>
  <c r="E47" i="14" s="1"/>
  <c r="E54" i="14" s="1"/>
  <c r="G23" i="14"/>
  <c r="G35" i="14" s="1"/>
  <c r="G47" i="14" s="1"/>
  <c r="G54" i="14" s="1"/>
  <c r="D23" i="14"/>
  <c r="F23" i="14" s="1"/>
  <c r="I26" i="14"/>
  <c r="I42" i="14"/>
  <c r="I41" i="14"/>
  <c r="I32" i="14"/>
  <c r="I17" i="14"/>
  <c r="I20" i="14"/>
  <c r="I16" i="14"/>
  <c r="I13" i="14"/>
  <c r="D35" i="14" l="1"/>
  <c r="F35" i="14" l="1"/>
  <c r="D47" i="14"/>
  <c r="D54" i="14" s="1"/>
  <c r="F54" i="14" s="1"/>
  <c r="I51" i="14" l="1"/>
  <c r="I49" i="14"/>
  <c r="I19" i="14" l="1"/>
  <c r="I26" i="1"/>
  <c r="I25" i="1"/>
  <c r="G23" i="1"/>
  <c r="G28" i="1" s="1"/>
  <c r="D23" i="1"/>
  <c r="D28" i="1" s="1"/>
  <c r="I22" i="1"/>
  <c r="I21" i="1"/>
  <c r="I19" i="1"/>
  <c r="I17" i="1"/>
  <c r="I16" i="1"/>
  <c r="I15" i="1"/>
  <c r="I14" i="1"/>
  <c r="I13" i="1"/>
  <c r="I32" i="2"/>
  <c r="F32" i="2"/>
  <c r="I31" i="2"/>
  <c r="I30" i="2"/>
  <c r="I29" i="2"/>
  <c r="I28" i="2"/>
  <c r="I27" i="2"/>
  <c r="F27" i="2"/>
  <c r="I26" i="2"/>
  <c r="F26" i="2"/>
  <c r="F25" i="2"/>
  <c r="G23" i="2"/>
  <c r="G33" i="2" s="1"/>
  <c r="E23" i="2"/>
  <c r="E33" i="2" s="1"/>
  <c r="D23" i="2"/>
  <c r="F23" i="2" s="1"/>
  <c r="I22" i="2"/>
  <c r="F22" i="2"/>
  <c r="I21" i="2"/>
  <c r="F21" i="2"/>
  <c r="I20" i="2"/>
  <c r="I19" i="2"/>
  <c r="F19" i="2"/>
  <c r="F18" i="2"/>
  <c r="I17" i="2"/>
  <c r="F17" i="2"/>
  <c r="I16" i="2"/>
  <c r="F16" i="2"/>
  <c r="I15" i="2"/>
  <c r="F15" i="2"/>
  <c r="I14" i="2"/>
  <c r="F14" i="2"/>
  <c r="I13" i="2"/>
  <c r="F13" i="2"/>
  <c r="I39" i="3"/>
  <c r="F39" i="3"/>
  <c r="I38" i="3"/>
  <c r="I37" i="3"/>
  <c r="F37" i="3"/>
  <c r="I34" i="3"/>
  <c r="F34" i="3"/>
  <c r="F33" i="3"/>
  <c r="I32" i="3"/>
  <c r="F32" i="3"/>
  <c r="I31" i="3"/>
  <c r="F31" i="3"/>
  <c r="F28" i="3"/>
  <c r="I27" i="3"/>
  <c r="F27" i="3"/>
  <c r="I26" i="3"/>
  <c r="F26" i="3"/>
  <c r="G23" i="3"/>
  <c r="G35" i="3" s="1"/>
  <c r="G40" i="3" s="1"/>
  <c r="E23" i="3"/>
  <c r="E35" i="3" s="1"/>
  <c r="E40" i="3" s="1"/>
  <c r="D23" i="3"/>
  <c r="D35" i="3" s="1"/>
  <c r="I22" i="3"/>
  <c r="F22" i="3"/>
  <c r="I21" i="3"/>
  <c r="I20" i="3"/>
  <c r="F20" i="3"/>
  <c r="I19" i="3"/>
  <c r="I18" i="3"/>
  <c r="F18" i="3"/>
  <c r="I17" i="3"/>
  <c r="F17" i="3"/>
  <c r="I16" i="3"/>
  <c r="I15" i="3"/>
  <c r="I14" i="3"/>
  <c r="I13" i="3"/>
  <c r="I43" i="4"/>
  <c r="F43" i="4"/>
  <c r="F42" i="4"/>
  <c r="I41" i="4"/>
  <c r="F40" i="4"/>
  <c r="I39" i="4"/>
  <c r="F39" i="4"/>
  <c r="I38" i="4"/>
  <c r="I37" i="4"/>
  <c r="F37" i="4"/>
  <c r="F34" i="4"/>
  <c r="I33" i="4"/>
  <c r="I32" i="4"/>
  <c r="I30" i="4"/>
  <c r="F30" i="4"/>
  <c r="I29" i="4"/>
  <c r="F29" i="4"/>
  <c r="I28" i="4"/>
  <c r="F28" i="4"/>
  <c r="I26" i="4"/>
  <c r="F26" i="4"/>
  <c r="I25" i="4"/>
  <c r="F25" i="4"/>
  <c r="G23" i="4"/>
  <c r="E23" i="4"/>
  <c r="D23" i="4"/>
  <c r="F23" i="4" s="1"/>
  <c r="I21" i="4"/>
  <c r="F21" i="4"/>
  <c r="I20" i="4"/>
  <c r="I19" i="4"/>
  <c r="F19" i="4"/>
  <c r="I18" i="4"/>
  <c r="F18" i="4"/>
  <c r="I17" i="4"/>
  <c r="I16" i="4"/>
  <c r="F16" i="4"/>
  <c r="I15" i="4"/>
  <c r="F15" i="4"/>
  <c r="I14" i="4"/>
  <c r="F14" i="4"/>
  <c r="I13" i="4"/>
  <c r="I49" i="5"/>
  <c r="F49" i="5"/>
  <c r="F46" i="5"/>
  <c r="I45" i="5"/>
  <c r="F45" i="5"/>
  <c r="F44" i="5"/>
  <c r="I43" i="5"/>
  <c r="F43" i="5"/>
  <c r="I42" i="5"/>
  <c r="F42" i="5"/>
  <c r="F41" i="5"/>
  <c r="F40" i="5"/>
  <c r="I39" i="5"/>
  <c r="I38" i="5"/>
  <c r="F38" i="5"/>
  <c r="I37" i="5"/>
  <c r="I34" i="5"/>
  <c r="F34" i="5"/>
  <c r="F33" i="5"/>
  <c r="I32" i="5"/>
  <c r="F32" i="5"/>
  <c r="F30" i="5"/>
  <c r="I29" i="5"/>
  <c r="F29" i="5"/>
  <c r="I28" i="5"/>
  <c r="F28" i="5"/>
  <c r="I27" i="5"/>
  <c r="F27" i="5"/>
  <c r="I26" i="5"/>
  <c r="F26" i="5"/>
  <c r="I25" i="5"/>
  <c r="F25" i="5"/>
  <c r="G23" i="5"/>
  <c r="G35" i="5" s="1"/>
  <c r="G47" i="5" s="1"/>
  <c r="G50" i="5" s="1"/>
  <c r="E23" i="5"/>
  <c r="E35" i="5" s="1"/>
  <c r="E47" i="5" s="1"/>
  <c r="E50" i="5" s="1"/>
  <c r="D23" i="5"/>
  <c r="D35" i="5" s="1"/>
  <c r="I22" i="5"/>
  <c r="I20" i="5"/>
  <c r="I19" i="5"/>
  <c r="I18" i="5"/>
  <c r="F18" i="5"/>
  <c r="I17" i="5"/>
  <c r="F17" i="5"/>
  <c r="I15" i="5"/>
  <c r="I14" i="5"/>
  <c r="F14" i="5"/>
  <c r="I13" i="5"/>
  <c r="I52" i="6"/>
  <c r="F51" i="6"/>
  <c r="I50" i="6"/>
  <c r="F50" i="6"/>
  <c r="I49" i="6"/>
  <c r="I46" i="6"/>
  <c r="F46" i="6"/>
  <c r="F45" i="6"/>
  <c r="I44" i="6"/>
  <c r="F44" i="6"/>
  <c r="F43" i="6"/>
  <c r="I42" i="6"/>
  <c r="F42" i="6"/>
  <c r="F41" i="6"/>
  <c r="F40" i="6"/>
  <c r="I39" i="6"/>
  <c r="F39" i="6"/>
  <c r="I38" i="6"/>
  <c r="F38" i="6"/>
  <c r="I37" i="6"/>
  <c r="I34" i="6"/>
  <c r="F34" i="6"/>
  <c r="F33" i="6"/>
  <c r="F32" i="6"/>
  <c r="I31" i="6"/>
  <c r="F31" i="6"/>
  <c r="I30" i="6"/>
  <c r="F30" i="6"/>
  <c r="I29" i="6"/>
  <c r="F29" i="6"/>
  <c r="I28" i="6"/>
  <c r="L26" i="6"/>
  <c r="D26" i="6"/>
  <c r="I25" i="6"/>
  <c r="F25" i="6"/>
  <c r="G23" i="6"/>
  <c r="G35" i="6" s="1"/>
  <c r="G47" i="6" s="1"/>
  <c r="G53" i="6" s="1"/>
  <c r="E23" i="6"/>
  <c r="E35" i="6" s="1"/>
  <c r="E47" i="6" s="1"/>
  <c r="E53" i="6" s="1"/>
  <c r="D23" i="6"/>
  <c r="I22" i="6"/>
  <c r="F22" i="6"/>
  <c r="I21" i="6"/>
  <c r="F21" i="6"/>
  <c r="F20" i="6"/>
  <c r="I19" i="6"/>
  <c r="I18" i="6"/>
  <c r="I17" i="6"/>
  <c r="F17" i="6"/>
  <c r="I16" i="6"/>
  <c r="F16" i="6"/>
  <c r="I15" i="6"/>
  <c r="I14" i="6"/>
  <c r="F14" i="6"/>
  <c r="I13" i="6"/>
  <c r="I62" i="7"/>
  <c r="I61" i="7"/>
  <c r="I58" i="7"/>
  <c r="F57" i="7"/>
  <c r="I56" i="7"/>
  <c r="F56" i="7"/>
  <c r="F55" i="7"/>
  <c r="F54" i="7"/>
  <c r="I53" i="7"/>
  <c r="I52" i="7"/>
  <c r="F52" i="7"/>
  <c r="I51" i="7"/>
  <c r="F50" i="7"/>
  <c r="I49" i="7"/>
  <c r="I46" i="7"/>
  <c r="I45" i="7"/>
  <c r="F45" i="7"/>
  <c r="I44" i="7"/>
  <c r="F44" i="7"/>
  <c r="I43" i="7"/>
  <c r="F43" i="7"/>
  <c r="I42" i="7"/>
  <c r="F42" i="7"/>
  <c r="M41" i="7"/>
  <c r="L41" i="7"/>
  <c r="F41" i="7"/>
  <c r="I40" i="7"/>
  <c r="I38" i="7"/>
  <c r="F38" i="7"/>
  <c r="I37" i="7"/>
  <c r="F37" i="7"/>
  <c r="F34" i="7"/>
  <c r="I33" i="7"/>
  <c r="F33" i="7"/>
  <c r="I32" i="7"/>
  <c r="F32" i="7"/>
  <c r="I31" i="7"/>
  <c r="F31" i="7"/>
  <c r="I30" i="7"/>
  <c r="F30" i="7"/>
  <c r="I29" i="7"/>
  <c r="F29" i="7"/>
  <c r="I28" i="7"/>
  <c r="F28" i="7"/>
  <c r="F27" i="7"/>
  <c r="I26" i="7"/>
  <c r="I25" i="7"/>
  <c r="E25" i="7"/>
  <c r="F25" i="7" s="1"/>
  <c r="G23" i="7"/>
  <c r="G35" i="7" s="1"/>
  <c r="G47" i="7" s="1"/>
  <c r="G59" i="7" s="1"/>
  <c r="G63" i="7" s="1"/>
  <c r="E23" i="7"/>
  <c r="D23" i="7"/>
  <c r="D35" i="7" s="1"/>
  <c r="I22" i="7"/>
  <c r="F22" i="7"/>
  <c r="I21" i="7"/>
  <c r="F21" i="7"/>
  <c r="I20" i="7"/>
  <c r="I19" i="7"/>
  <c r="I18" i="7"/>
  <c r="F18" i="7"/>
  <c r="I17" i="7"/>
  <c r="F17" i="7"/>
  <c r="I16" i="7"/>
  <c r="F16" i="7"/>
  <c r="I15" i="7"/>
  <c r="F15" i="7"/>
  <c r="I14" i="7"/>
  <c r="I13" i="7"/>
  <c r="I51" i="8"/>
  <c r="F51" i="8"/>
  <c r="I50" i="8"/>
  <c r="I49" i="8"/>
  <c r="I46" i="8"/>
  <c r="F46" i="8"/>
  <c r="I45" i="8"/>
  <c r="F45" i="8"/>
  <c r="I44" i="8"/>
  <c r="F44" i="8"/>
  <c r="I43" i="8"/>
  <c r="I42" i="8"/>
  <c r="I41" i="8"/>
  <c r="F41" i="8"/>
  <c r="I40" i="8"/>
  <c r="F40" i="8"/>
  <c r="I39" i="8"/>
  <c r="F39" i="8"/>
  <c r="I38" i="8"/>
  <c r="F38" i="8"/>
  <c r="I37" i="8"/>
  <c r="F34" i="8"/>
  <c r="I33" i="8"/>
  <c r="F33" i="8"/>
  <c r="I32" i="8"/>
  <c r="F32" i="8"/>
  <c r="I31" i="8"/>
  <c r="I30" i="8"/>
  <c r="F30" i="8"/>
  <c r="I29" i="8"/>
  <c r="F29" i="8"/>
  <c r="I28" i="8"/>
  <c r="F28" i="8"/>
  <c r="I27" i="8"/>
  <c r="F27" i="8"/>
  <c r="I26" i="8"/>
  <c r="F25" i="8"/>
  <c r="G23" i="8"/>
  <c r="E23" i="8"/>
  <c r="D23" i="8"/>
  <c r="I22" i="8"/>
  <c r="F22" i="8"/>
  <c r="I21" i="8"/>
  <c r="F21" i="8"/>
  <c r="I20" i="8"/>
  <c r="F20" i="8"/>
  <c r="I19" i="8"/>
  <c r="I18" i="8"/>
  <c r="F18" i="8"/>
  <c r="I17" i="8"/>
  <c r="F17" i="8"/>
  <c r="I16" i="8"/>
  <c r="F16" i="8"/>
  <c r="I15" i="8"/>
  <c r="F15" i="8"/>
  <c r="I14" i="8"/>
  <c r="I13" i="8"/>
  <c r="F13" i="8"/>
  <c r="I51" i="9"/>
  <c r="F51" i="9"/>
  <c r="I50" i="9"/>
  <c r="F50" i="9"/>
  <c r="I49" i="9"/>
  <c r="F49" i="9"/>
  <c r="I46" i="9"/>
  <c r="F46" i="9"/>
  <c r="I45" i="9"/>
  <c r="I44" i="9"/>
  <c r="F44" i="9"/>
  <c r="I43" i="9"/>
  <c r="I42" i="9"/>
  <c r="F42" i="9"/>
  <c r="I41" i="9"/>
  <c r="I40" i="9"/>
  <c r="F40" i="9"/>
  <c r="I39" i="9"/>
  <c r="I38" i="9"/>
  <c r="F38" i="9"/>
  <c r="I37" i="9"/>
  <c r="F37" i="9"/>
  <c r="F34" i="9"/>
  <c r="I33" i="9"/>
  <c r="F33" i="9"/>
  <c r="I32" i="9"/>
  <c r="F32" i="9"/>
  <c r="I31" i="9"/>
  <c r="F31" i="9"/>
  <c r="I30" i="9"/>
  <c r="F30" i="9"/>
  <c r="F29" i="9"/>
  <c r="I28" i="9"/>
  <c r="F28" i="9"/>
  <c r="I27" i="9"/>
  <c r="F27" i="9"/>
  <c r="I26" i="9"/>
  <c r="F26" i="9"/>
  <c r="I25" i="9"/>
  <c r="F25" i="9"/>
  <c r="G23" i="9"/>
  <c r="G35" i="9" s="1"/>
  <c r="G47" i="9" s="1"/>
  <c r="G52" i="9" s="1"/>
  <c r="E23" i="9"/>
  <c r="E35" i="9" s="1"/>
  <c r="E47" i="9" s="1"/>
  <c r="E52" i="9" s="1"/>
  <c r="D23" i="9"/>
  <c r="D35" i="9" s="1"/>
  <c r="I22" i="9"/>
  <c r="I21" i="9"/>
  <c r="F21" i="9"/>
  <c r="I20" i="9"/>
  <c r="I19" i="9"/>
  <c r="I18" i="9"/>
  <c r="I17" i="9"/>
  <c r="F17" i="9"/>
  <c r="I16" i="9"/>
  <c r="F16" i="9"/>
  <c r="I15" i="9"/>
  <c r="F15" i="9"/>
  <c r="I14" i="9"/>
  <c r="F14" i="9"/>
  <c r="I50" i="10"/>
  <c r="I49" i="10"/>
  <c r="F49" i="10"/>
  <c r="I46" i="10"/>
  <c r="I45" i="10"/>
  <c r="I44" i="10"/>
  <c r="F44" i="10"/>
  <c r="I43" i="10"/>
  <c r="F43" i="10"/>
  <c r="I42" i="10"/>
  <c r="F42" i="10"/>
  <c r="I41" i="10"/>
  <c r="F41" i="10"/>
  <c r="I40" i="10"/>
  <c r="I39" i="10"/>
  <c r="I38" i="10"/>
  <c r="F37" i="10"/>
  <c r="I34" i="10"/>
  <c r="I33" i="10"/>
  <c r="F33" i="10"/>
  <c r="I32" i="10"/>
  <c r="F32" i="10"/>
  <c r="I31" i="10"/>
  <c r="F31" i="10"/>
  <c r="I30" i="10"/>
  <c r="I29" i="10"/>
  <c r="F29" i="10"/>
  <c r="I28" i="10"/>
  <c r="I27" i="10"/>
  <c r="F27" i="10"/>
  <c r="I26" i="10"/>
  <c r="F26" i="10"/>
  <c r="I25" i="10"/>
  <c r="F25" i="10"/>
  <c r="G23" i="10"/>
  <c r="G35" i="10" s="1"/>
  <c r="G47" i="10" s="1"/>
  <c r="G51" i="10" s="1"/>
  <c r="E23" i="10"/>
  <c r="E35" i="10" s="1"/>
  <c r="E47" i="10" s="1"/>
  <c r="E51" i="10" s="1"/>
  <c r="D23" i="10"/>
  <c r="D35" i="10" s="1"/>
  <c r="I22" i="10"/>
  <c r="F22" i="10"/>
  <c r="I21" i="10"/>
  <c r="I20" i="10"/>
  <c r="F20" i="10"/>
  <c r="I19" i="10"/>
  <c r="F19" i="10"/>
  <c r="I18" i="10"/>
  <c r="F18" i="10"/>
  <c r="F17" i="10"/>
  <c r="I16" i="10"/>
  <c r="F16" i="10"/>
  <c r="I15" i="10"/>
  <c r="F15" i="10"/>
  <c r="I14" i="10"/>
  <c r="I13" i="10"/>
  <c r="I42" i="11"/>
  <c r="F42" i="11"/>
  <c r="I41" i="11"/>
  <c r="F41" i="11"/>
  <c r="I40" i="11"/>
  <c r="F40" i="11"/>
  <c r="I39" i="11"/>
  <c r="F39" i="11"/>
  <c r="I38" i="11"/>
  <c r="I37" i="11"/>
  <c r="F37" i="11"/>
  <c r="F34" i="11"/>
  <c r="I33" i="11"/>
  <c r="I32" i="11"/>
  <c r="F32" i="11"/>
  <c r="I31" i="11"/>
  <c r="F31" i="11"/>
  <c r="I30" i="11"/>
  <c r="F30" i="11"/>
  <c r="I29" i="11"/>
  <c r="F29" i="11"/>
  <c r="I28" i="11"/>
  <c r="F28" i="11"/>
  <c r="I27" i="11"/>
  <c r="I26" i="11"/>
  <c r="G23" i="11"/>
  <c r="G35" i="11" s="1"/>
  <c r="G43" i="11" s="1"/>
  <c r="E23" i="11"/>
  <c r="E35" i="11" s="1"/>
  <c r="E43" i="11" s="1"/>
  <c r="D23" i="11"/>
  <c r="D35" i="11" s="1"/>
  <c r="I22" i="11"/>
  <c r="F22" i="11"/>
  <c r="F21" i="11"/>
  <c r="I20" i="11"/>
  <c r="I19" i="11"/>
  <c r="F19" i="11"/>
  <c r="I18" i="11"/>
  <c r="F18" i="11"/>
  <c r="I17" i="11"/>
  <c r="F17" i="11"/>
  <c r="I16" i="11"/>
  <c r="F16" i="11"/>
  <c r="I15" i="11"/>
  <c r="I14" i="11"/>
  <c r="I13" i="11"/>
  <c r="F13" i="11"/>
  <c r="I50" i="12"/>
  <c r="F50" i="12"/>
  <c r="I49" i="12"/>
  <c r="I46" i="12"/>
  <c r="I45" i="12"/>
  <c r="I44" i="12"/>
  <c r="F44" i="12"/>
  <c r="I43" i="12"/>
  <c r="I42" i="12"/>
  <c r="F42" i="12"/>
  <c r="I41" i="12"/>
  <c r="F41" i="12"/>
  <c r="I40" i="12"/>
  <c r="M39" i="12"/>
  <c r="L39" i="12"/>
  <c r="F39" i="12"/>
  <c r="I38" i="12"/>
  <c r="I37" i="12"/>
  <c r="F37" i="12"/>
  <c r="I34" i="12"/>
  <c r="F34" i="12"/>
  <c r="I33" i="12"/>
  <c r="F33" i="12"/>
  <c r="I32" i="12"/>
  <c r="F32" i="12"/>
  <c r="I31" i="12"/>
  <c r="F31" i="12"/>
  <c r="F30" i="12"/>
  <c r="I29" i="12"/>
  <c r="F29" i="12"/>
  <c r="I28" i="12"/>
  <c r="F27" i="12"/>
  <c r="I26" i="12"/>
  <c r="F26" i="12"/>
  <c r="I25" i="12"/>
  <c r="F25" i="12"/>
  <c r="G23" i="12"/>
  <c r="G35" i="12" s="1"/>
  <c r="G47" i="12" s="1"/>
  <c r="G51" i="12" s="1"/>
  <c r="E23" i="12"/>
  <c r="E35" i="12" s="1"/>
  <c r="E47" i="12" s="1"/>
  <c r="E51" i="12" s="1"/>
  <c r="D23" i="12"/>
  <c r="F23" i="12" s="1"/>
  <c r="I22" i="12"/>
  <c r="F22" i="12"/>
  <c r="I21" i="12"/>
  <c r="I20" i="12"/>
  <c r="F20" i="12"/>
  <c r="I19" i="12"/>
  <c r="I18" i="12"/>
  <c r="F18" i="12"/>
  <c r="I17" i="12"/>
  <c r="F17" i="12"/>
  <c r="I16" i="12"/>
  <c r="F16" i="12"/>
  <c r="I15" i="12"/>
  <c r="F15" i="12"/>
  <c r="I14" i="12"/>
  <c r="F14" i="12"/>
  <c r="I13" i="12"/>
  <c r="I51" i="13"/>
  <c r="F51" i="13"/>
  <c r="I50" i="13"/>
  <c r="F50" i="13"/>
  <c r="I49" i="13"/>
  <c r="I46" i="13"/>
  <c r="I45" i="13"/>
  <c r="F44" i="13"/>
  <c r="I43" i="13"/>
  <c r="F43" i="13"/>
  <c r="I42" i="13"/>
  <c r="F42" i="13"/>
  <c r="I41" i="13"/>
  <c r="F41" i="13"/>
  <c r="I40" i="13"/>
  <c r="I39" i="13"/>
  <c r="F39" i="13"/>
  <c r="I38" i="13"/>
  <c r="F38" i="13"/>
  <c r="F37" i="13"/>
  <c r="F34" i="13"/>
  <c r="I33" i="13"/>
  <c r="F33" i="13"/>
  <c r="I32" i="13"/>
  <c r="F32" i="13"/>
  <c r="I31" i="13"/>
  <c r="F31" i="13"/>
  <c r="I30" i="13"/>
  <c r="F30" i="13"/>
  <c r="I29" i="13"/>
  <c r="F29" i="13"/>
  <c r="I28" i="13"/>
  <c r="F28" i="13"/>
  <c r="I27" i="13"/>
  <c r="I26" i="13"/>
  <c r="F26" i="13"/>
  <c r="I25" i="13"/>
  <c r="G23" i="13"/>
  <c r="G35" i="13" s="1"/>
  <c r="G47" i="13" s="1"/>
  <c r="G52" i="13" s="1"/>
  <c r="E23" i="13"/>
  <c r="E35" i="13" s="1"/>
  <c r="E47" i="13" s="1"/>
  <c r="E52" i="13" s="1"/>
  <c r="D23" i="13"/>
  <c r="F23" i="13" s="1"/>
  <c r="I22" i="13"/>
  <c r="F22" i="13"/>
  <c r="I21" i="13"/>
  <c r="F21" i="13"/>
  <c r="I20" i="13"/>
  <c r="I19" i="13"/>
  <c r="F19" i="13"/>
  <c r="I18" i="13"/>
  <c r="F18" i="13"/>
  <c r="I17" i="13"/>
  <c r="F17" i="13"/>
  <c r="I16" i="13"/>
  <c r="F16" i="13"/>
  <c r="I15" i="13"/>
  <c r="F15" i="13"/>
  <c r="I14" i="13"/>
  <c r="I13" i="13"/>
  <c r="I53" i="14"/>
  <c r="F53" i="14"/>
  <c r="F52" i="14"/>
  <c r="I50" i="14"/>
  <c r="F50" i="14"/>
  <c r="I45" i="14"/>
  <c r="F45" i="14"/>
  <c r="I44" i="14"/>
  <c r="F44" i="14"/>
  <c r="I40" i="14"/>
  <c r="F40" i="14"/>
  <c r="F39" i="14"/>
  <c r="F34" i="14"/>
  <c r="I37" i="14"/>
  <c r="F37" i="14"/>
  <c r="I33" i="14"/>
  <c r="F33" i="14"/>
  <c r="I43" i="14"/>
  <c r="F43" i="14"/>
  <c r="I31" i="14"/>
  <c r="F31" i="14"/>
  <c r="I46" i="14"/>
  <c r="F46" i="14"/>
  <c r="I38" i="14"/>
  <c r="F38" i="14"/>
  <c r="I30" i="14"/>
  <c r="F30" i="14"/>
  <c r="I29" i="14"/>
  <c r="F29" i="14"/>
  <c r="I28" i="14"/>
  <c r="F28" i="14"/>
  <c r="I27" i="14"/>
  <c r="F27" i="14"/>
  <c r="I25" i="14"/>
  <c r="F25" i="14"/>
  <c r="I22" i="14"/>
  <c r="F22" i="14"/>
  <c r="I21" i="14"/>
  <c r="F21" i="14"/>
  <c r="F17" i="14"/>
  <c r="I18" i="14"/>
  <c r="F18" i="14"/>
  <c r="I15" i="14"/>
  <c r="F15" i="14"/>
  <c r="I14" i="14"/>
  <c r="F14" i="14"/>
  <c r="D35" i="13" l="1"/>
  <c r="D47" i="13" s="1"/>
  <c r="F47" i="13" s="1"/>
  <c r="F23" i="8"/>
  <c r="D33" i="2"/>
  <c r="E35" i="7"/>
  <c r="E47" i="7" s="1"/>
  <c r="E59" i="7" s="1"/>
  <c r="E63" i="7" s="1"/>
  <c r="F23" i="6"/>
  <c r="D52" i="13"/>
  <c r="F52" i="13" s="1"/>
  <c r="F35" i="9"/>
  <c r="D47" i="9"/>
  <c r="D47" i="5"/>
  <c r="F35" i="5"/>
  <c r="D43" i="11"/>
  <c r="F43" i="11" s="1"/>
  <c r="F35" i="11"/>
  <c r="D47" i="7"/>
  <c r="D47" i="10"/>
  <c r="F35" i="10"/>
  <c r="F35" i="3"/>
  <c r="D40" i="3"/>
  <c r="F40" i="3" s="1"/>
  <c r="F33" i="2"/>
  <c r="F23" i="10"/>
  <c r="F23" i="9"/>
  <c r="D35" i="6"/>
  <c r="F23" i="5"/>
  <c r="F23" i="3"/>
  <c r="F35" i="13"/>
  <c r="D35" i="12"/>
  <c r="F47" i="14"/>
  <c r="F23" i="11"/>
  <c r="F23" i="7"/>
  <c r="E46" i="15"/>
  <c r="F46" i="15" s="1"/>
  <c r="G46" i="15"/>
  <c r="E47" i="20"/>
  <c r="F47" i="20" s="1"/>
  <c r="G47" i="20"/>
  <c r="D43" i="29"/>
  <c r="E43" i="29"/>
  <c r="F43" i="29" s="1"/>
  <c r="G43" i="29"/>
  <c r="F35" i="7" l="1"/>
  <c r="D50" i="5"/>
  <c r="F50" i="5" s="1"/>
  <c r="F47" i="5"/>
  <c r="D52" i="9"/>
  <c r="F52" i="9" s="1"/>
  <c r="F47" i="9"/>
  <c r="F47" i="10"/>
  <c r="D51" i="10"/>
  <c r="F51" i="10" s="1"/>
  <c r="D47" i="12"/>
  <c r="F35" i="12"/>
  <c r="D47" i="6"/>
  <c r="F35" i="6"/>
  <c r="F47" i="7"/>
  <c r="D59" i="7"/>
  <c r="D57" i="34"/>
  <c r="F57" i="34" s="1"/>
  <c r="F47" i="6" l="1"/>
  <c r="D53" i="6"/>
  <c r="F53" i="6" s="1"/>
  <c r="D63" i="7"/>
  <c r="F63" i="7" s="1"/>
  <c r="F59" i="7"/>
  <c r="D51" i="12"/>
  <c r="F51" i="12" s="1"/>
  <c r="F47" i="12"/>
  <c r="F47" i="34"/>
  <c r="G47" i="34"/>
  <c r="G57" i="34" s="1"/>
  <c r="F23" i="36" l="1"/>
  <c r="F35" i="36"/>
  <c r="F51" i="36"/>
  <c r="F47" i="36"/>
  <c r="G51" i="36"/>
  <c r="F54" i="37" l="1"/>
  <c r="G54" i="37"/>
  <c r="F47" i="38"/>
  <c r="F51" i="38"/>
  <c r="D51" i="38"/>
  <c r="G51" i="38"/>
  <c r="F35" i="40" l="1"/>
  <c r="D51" i="40"/>
  <c r="F51" i="40" s="1"/>
  <c r="F47" i="40"/>
  <c r="G51" i="40"/>
  <c r="D51" i="41"/>
  <c r="F51" i="41" s="1"/>
  <c r="F47" i="41"/>
  <c r="F59" i="43" l="1"/>
  <c r="F47" i="43"/>
  <c r="F62" i="43" l="1"/>
  <c r="E52" i="8"/>
  <c r="E47" i="8"/>
  <c r="E35" i="8"/>
  <c r="G35" i="8"/>
  <c r="G47" i="8"/>
  <c r="G52" i="8"/>
  <c r="F35" i="4"/>
  <c r="D35" i="4"/>
  <c r="D44" i="4"/>
  <c r="F44" i="4"/>
  <c r="F52" i="8"/>
  <c r="D52" i="8"/>
  <c r="D47" i="8"/>
  <c r="F47" i="8"/>
  <c r="D35" i="8"/>
  <c r="F35" i="8"/>
  <c r="E44" i="4"/>
  <c r="E35" i="4"/>
  <c r="G44" i="4"/>
  <c r="G35" i="4"/>
</calcChain>
</file>

<file path=xl/sharedStrings.xml><?xml version="1.0" encoding="utf-8"?>
<sst xmlns="http://schemas.openxmlformats.org/spreadsheetml/2006/main" count="6806" uniqueCount="511">
  <si>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</si>
  <si>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</si>
  <si>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</si>
  <si>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</si>
  <si>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</si>
  <si>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</si>
  <si>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</si>
  <si>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</si>
  <si>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</si>
  <si>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</si>
  <si>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</si>
  <si>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</si>
  <si>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</si>
  <si>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</si>
  <si>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</si>
  <si>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</si>
  <si>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</si>
  <si>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</si>
  <si>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</si>
  <si>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</si>
  <si>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</si>
  <si>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</si>
  <si>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</si>
  <si>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</si>
  <si>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</si>
  <si>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</si>
  <si>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</si>
  <si>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</si>
  <si>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</si>
  <si>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</si>
  <si>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</si>
  <si>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Garsų pasaulio įrašai</t>
  </si>
  <si>
    <t>Theatrical Film Distribution / WDSMPI</t>
  </si>
  <si>
    <t>Theatrical Film Distribution</t>
  </si>
  <si>
    <t>ACME Film / WB</t>
  </si>
  <si>
    <t>Balandžio 27 - 28 d. Lietuvos kino teatruose rodytų filmų topas</t>
  </si>
  <si>
    <t>April 27 - 28 Lithuanian top</t>
  </si>
  <si>
    <t>April 23 - 29</t>
  </si>
  <si>
    <t>Balandžio 23 - 29 d.</t>
  </si>
  <si>
    <t>Drakono raitelis (Dragon Rider)</t>
  </si>
  <si>
    <t>P</t>
  </si>
  <si>
    <t>Prieview</t>
  </si>
  <si>
    <t>Ugnis (Огонь)</t>
  </si>
  <si>
    <t>VLG film</t>
  </si>
  <si>
    <t>Perspektyvi mergina (Promising Young Woman)</t>
  </si>
  <si>
    <t>Kolos praraja. Požemių balsai (Кольская сверхглубокая)</t>
  </si>
  <si>
    <t>Didžiapėdžio vaikis 2 (Bigfoot Family)</t>
  </si>
  <si>
    <t>Sapnų kūrėjai (Dreambuilders)</t>
  </si>
  <si>
    <t>Nuostabioji moteris 1984 (Wonder Woman 1984)</t>
  </si>
  <si>
    <t>Mortal Kombat (Mortal Kombat)</t>
  </si>
  <si>
    <t>Mainai su žudiku (Freaky)</t>
  </si>
  <si>
    <t>Siela (Soul)</t>
  </si>
  <si>
    <t>Dukine Film Distribution / Universal Pictures</t>
  </si>
  <si>
    <t>April 27 - 28</t>
  </si>
  <si>
    <t>Balandžio 27 - 28 d.</t>
  </si>
  <si>
    <t>Tėvas (The Father)</t>
  </si>
  <si>
    <t>Best Film</t>
  </si>
  <si>
    <t>Total (12)</t>
  </si>
  <si>
    <t>Išvalyti atmintį</t>
  </si>
  <si>
    <t>A-One Films</t>
  </si>
  <si>
    <t>April 30 - May 6 Lithuanian top</t>
  </si>
  <si>
    <t>Balandžio 30 - gegužės 6 d. Lietuvos kino teatruose rodytų filmų topas</t>
  </si>
  <si>
    <t>April 30 - May 6</t>
  </si>
  <si>
    <t>Balandžio 30 - gegužės 6 d.</t>
  </si>
  <si>
    <t>Tobula žmona (La bonne épouse)</t>
  </si>
  <si>
    <t>Nuostabi epocha (La Belle Epoque)</t>
  </si>
  <si>
    <t>Ypatingieji (The Specials)</t>
  </si>
  <si>
    <t>N</t>
  </si>
  <si>
    <t>Helmut Newton: begėdiškas grožis (Helmut Newton: The Bad and the Beautiful)</t>
  </si>
  <si>
    <t>Tomas ir Džeris (Tom and Jerry)</t>
  </si>
  <si>
    <t>weekend results</t>
  </si>
  <si>
    <t>Total (18)</t>
  </si>
  <si>
    <t>Nešventa (Unholy)</t>
  </si>
  <si>
    <t>ACME Film / SONY</t>
  </si>
  <si>
    <t>Godzila prieš Kongą (Godzilla vs Kong)</t>
  </si>
  <si>
    <t>Klajoklių žemė (Nomadland)</t>
  </si>
  <si>
    <t>Černobylis. Bedugnė (Чернобыль)</t>
  </si>
  <si>
    <t>Niekas (Nobody)</t>
  </si>
  <si>
    <t>Undinė (Undine)</t>
  </si>
  <si>
    <t>Vyriškas įniršis (Wrath of Man (Cash Truck))</t>
  </si>
  <si>
    <t>May 7 - 13</t>
  </si>
  <si>
    <t>Gegužės 7 - 13 d.</t>
  </si>
  <si>
    <t>May 7 - 13 Lithuanian top</t>
  </si>
  <si>
    <t>Gegužės 7 - 13 d. Lietuvos kino teatruose rodytų filmų topas</t>
  </si>
  <si>
    <t>Dylere (La Dorrone)</t>
  </si>
  <si>
    <t>Total (20)</t>
  </si>
  <si>
    <t>Vasara'85 (Été 85)</t>
  </si>
  <si>
    <t>Total (23)</t>
  </si>
  <si>
    <t>Trokštantys mano mirties (Those Who Wish me Dead)</t>
  </si>
  <si>
    <t>Chaoso planeta (Chaos Walking)</t>
  </si>
  <si>
    <t>Palma (Пальма)</t>
  </si>
  <si>
    <t>Nes jai labai rūpi (I Care a Lot)</t>
  </si>
  <si>
    <t>Persų kalbos pamokos (Persian Lessons)</t>
  </si>
  <si>
    <t>Rėja ir paskutinysis drakonas (Raya and the Last Dragon)</t>
  </si>
  <si>
    <t>May 14 - 20</t>
  </si>
  <si>
    <t>Gegužės 14 - 20 d.</t>
  </si>
  <si>
    <t>May 14 - 20 Lithuanian top</t>
  </si>
  <si>
    <t>Gegužės 14 - 20 d. Lietuvos kino teatruose rodytų filmų topas</t>
  </si>
  <si>
    <t>Dar po vieną (Druk)</t>
  </si>
  <si>
    <t>Estinfilm</t>
  </si>
  <si>
    <t>Kino aljansas</t>
  </si>
  <si>
    <t>Prakaituok! (Sweat)</t>
  </si>
  <si>
    <t>May 21 - 27</t>
  </si>
  <si>
    <t>Gegužės 21 - 27 d.</t>
  </si>
  <si>
    <t>May 21 - 27 Lithuanian top</t>
  </si>
  <si>
    <t>Gegužės 21 - 27 d. Lietuvos kino teatruose rodytų filmų topas</t>
  </si>
  <si>
    <t>Spiralė (Spiral)</t>
  </si>
  <si>
    <t>Laisvo elgesio močiutė 3. Pradžia (Прабабушка легкого поведения. Начало)</t>
  </si>
  <si>
    <t>Pakeleivių karta (Voyagers)</t>
  </si>
  <si>
    <t>Holivudo afera (Comeback Trail)</t>
  </si>
  <si>
    <t>Kurjeris (The Courier)</t>
  </si>
  <si>
    <t>Tylos zona 2 (A Quiet Place 2)</t>
  </si>
  <si>
    <t>Kruela (Cruella)</t>
  </si>
  <si>
    <t>Dukine Film Distribution / Paramount Pictures</t>
  </si>
  <si>
    <t>Total (27)</t>
  </si>
  <si>
    <t>Meinstrymas (Mainstream)</t>
  </si>
  <si>
    <t>Total (30)</t>
  </si>
  <si>
    <t>Total (31)</t>
  </si>
  <si>
    <t>Just a Moment</t>
  </si>
  <si>
    <t>Paskutinis didvyris: blogio ištakos (Последний богатырь: Корень зла)</t>
  </si>
  <si>
    <t>Blogos pasakos (Bad Tales)</t>
  </si>
  <si>
    <t>Išvarymas 3: Velnias privertė mane tai padaryti (Conjuring 3)</t>
  </si>
  <si>
    <t>Išgyventi virš horizonto (Horizon Line)</t>
  </si>
  <si>
    <t>Piktieji paukščiai 2 (Angry Birds 2)</t>
  </si>
  <si>
    <t>Krudžiai 2. Naujasis amžius (The Croods: A New Age)</t>
  </si>
  <si>
    <t>Total (34)</t>
  </si>
  <si>
    <t>May 28 - June 3</t>
  </si>
  <si>
    <t>May 28 - June 3 Lithuanian top</t>
  </si>
  <si>
    <t>Gegužės 28 d. - birželio 3 d. Lietuvos kino teatruose rodytų filmų topas</t>
  </si>
  <si>
    <t>Gegužės 28 d. - birželio 3 d.</t>
  </si>
  <si>
    <t>Boss level</t>
  </si>
  <si>
    <t>Triušis Piteris2: Pabėgimas (Peter Rabbit 2)</t>
  </si>
  <si>
    <t>Ilga istorija trumpai (Long Story Short)</t>
  </si>
  <si>
    <t>Šuns tikslas 2 (Molly and Max (A Dog's Journey))</t>
  </si>
  <si>
    <t>Išvalyti atmintį (Effacer L'historique)</t>
  </si>
  <si>
    <t>Kosminis Samsamas (SamSam)</t>
  </si>
  <si>
    <t>Vikingas Vikas (Vic the Viking and the Magic Sword)</t>
  </si>
  <si>
    <t>June 4 - 10</t>
  </si>
  <si>
    <t>Birželio 4 - 10 d.</t>
  </si>
  <si>
    <t>June 4 - 10 Lithuanian top</t>
  </si>
  <si>
    <t>Birželio 4 - 10 d. Lietuvos kino teatruose rodytų filmų topas</t>
  </si>
  <si>
    <t>Total (40)</t>
  </si>
  <si>
    <t>Enfant Terrible</t>
  </si>
  <si>
    <t>Total (42)</t>
  </si>
  <si>
    <t>June 11 - 17</t>
  </si>
  <si>
    <t>Birželio 11 - 17 d.</t>
  </si>
  <si>
    <t>June 11 - 17 Lithuanian top</t>
  </si>
  <si>
    <t>Birželio 11 - 17 d. Lietuvos kino teatruose rodytų filmų topas</t>
  </si>
  <si>
    <t>Tėvas</t>
  </si>
  <si>
    <t>Šarlatanas (Charlatan)</t>
  </si>
  <si>
    <t>Šuniškas pokštas (Trouble)</t>
  </si>
  <si>
    <t>Playmobil Filmas (Playmobil)</t>
  </si>
  <si>
    <t>Arkties komanda (Arctic Dogs)</t>
  </si>
  <si>
    <t>Neišskiriami (Charter)</t>
  </si>
  <si>
    <t>Total (32)</t>
  </si>
  <si>
    <t>June 18 - 24</t>
  </si>
  <si>
    <t>Birželio 18 - 24 d.</t>
  </si>
  <si>
    <t>June 18 - 24 Lithuanian top</t>
  </si>
  <si>
    <t>Birželio 18 - 24 d. Lietuvos kino teatruose rodytų filmų topas</t>
  </si>
  <si>
    <t>Žudiko žmonos asmens sargybinis (The Hitman's Wife's Bodyguard)</t>
  </si>
  <si>
    <t>Lemtingas posūkis: Mirties pamatas (Wrong Turn)</t>
  </si>
  <si>
    <t>Lesė grįžta (Lassie)</t>
  </si>
  <si>
    <t>SKUBIS DU! (Scoob)</t>
  </si>
  <si>
    <t>Greiti ir įsiutę 9 (Fast and Furious 9)</t>
  </si>
  <si>
    <t>Polis (Poly)</t>
  </si>
  <si>
    <t>Total (33)</t>
  </si>
  <si>
    <t>June 25 - July 1</t>
  </si>
  <si>
    <t>Birželio 25 - liepos 1 d.</t>
  </si>
  <si>
    <t>June 25 - July 1 Lithuanian top</t>
  </si>
  <si>
    <t>Birželio 25 - liepos 1 d. Lietuvos kino teatruose rodytų filmų topas</t>
  </si>
  <si>
    <t>Spurguliai (Extinct)</t>
  </si>
  <si>
    <t>Gauruoti šnipai (Spycies)</t>
  </si>
  <si>
    <t>Liūtas Karalius (The Lion King)</t>
  </si>
  <si>
    <t>Valdininko prakeiksmas (Проклятый чиновник)</t>
  </si>
  <si>
    <t>Selekcininkė (Breeder)</t>
  </si>
  <si>
    <t>July 2 - 8</t>
  </si>
  <si>
    <t>Liepos 2 - 8 d.</t>
  </si>
  <si>
    <t>July 2 - 8 Lithuanian top</t>
  </si>
  <si>
    <t>Liepos 2 - 8 d. Lietuvos kino teatruose rodytų filmų topas</t>
  </si>
  <si>
    <t>Nepažabojama dvasia (Spirit Untamed)</t>
  </si>
  <si>
    <t>Išvalymas amžiams (Forever Purge)</t>
  </si>
  <si>
    <t>Ledo kelias (The Ice Road)</t>
  </si>
  <si>
    <t>Kaimynai (The People Upstairs)</t>
  </si>
  <si>
    <t>Kino pasaka</t>
  </si>
  <si>
    <t>Įtakingiausias Amerikos gangsteris (Lansky)</t>
  </si>
  <si>
    <t>Džentelmeniškas apiplėšimas (The Misfits)</t>
  </si>
  <si>
    <t> 4 154</t>
  </si>
  <si>
    <t>Total (26)</t>
  </si>
  <si>
    <t>Juodoji našlė (Black Widow)</t>
  </si>
  <si>
    <t>Padūkėlė Turu (Turu the Wacky Hen)</t>
  </si>
  <si>
    <t>Preview</t>
  </si>
  <si>
    <t>Kosminis krepšinis: Nauja era (Space Jam: A New Legacy)</t>
  </si>
  <si>
    <t>Pabėgimo kambarys 2: Išėjimo nėra (Escape Room 2)</t>
  </si>
  <si>
    <t>Triušis Piteris 2: Pabėgimas (Peter Rabbit 2)</t>
  </si>
  <si>
    <t>Pirmyn (Onward)</t>
  </si>
  <si>
    <t>July 9 - 15</t>
  </si>
  <si>
    <t>Liepos 9 - 15 d.</t>
  </si>
  <si>
    <t>July 9 - 15 Lithuanian top</t>
  </si>
  <si>
    <t>Liepos 9 - 15 d. Lietuvos kino teatruose rodytų filmų topas</t>
  </si>
  <si>
    <t>July 16 - 22</t>
  </si>
  <si>
    <t>Liepos 16 - 22 d.</t>
  </si>
  <si>
    <t>July 16 - 22 Lithuanian top</t>
  </si>
  <si>
    <t>Liepos 16 - 22 d. Lietuvos kino teatruose rodytų filmų topas</t>
  </si>
  <si>
    <t>Kvepalai (Les parfums)</t>
  </si>
  <si>
    <t>Parako kokteilis (Gunpowder Milkshake)</t>
  </si>
  <si>
    <t>Užsimaskavę šnipai (Spies In Disguise)</t>
  </si>
  <si>
    <t> 5 226</t>
  </si>
  <si>
    <t>Lukas (Luca)</t>
  </si>
  <si>
    <t>July 23 - 29</t>
  </si>
  <si>
    <t>Liepos 23 - 29 d.</t>
  </si>
  <si>
    <t>July 23 - 29 Lithuanian top</t>
  </si>
  <si>
    <t>Liepos 23 - 29 d. Lietuvos kino teatruose rodytų filmų topas</t>
  </si>
  <si>
    <t>Stambus planas</t>
  </si>
  <si>
    <t>Naktinė žvejyba</t>
  </si>
  <si>
    <t>Gyvatės akys: Eilinio Džo kilmė (Snake Eyes: G.I. Joe Origins)</t>
  </si>
  <si>
    <t>Senatvė (Old)</t>
  </si>
  <si>
    <t>Ežiukas Sonic (Sonic The Hedgehog)</t>
  </si>
  <si>
    <t>Džiunglių kruizas (Jungle Cruise)</t>
  </si>
  <si>
    <t>Prabudimas (Awaken)</t>
  </si>
  <si>
    <t>Total (35)</t>
  </si>
  <si>
    <t>July 30 - August 5 Lithuanian top</t>
  </si>
  <si>
    <t>Liepos 30 - rugpjūčio 5 d. Lietuvos kino teatruose rodytų filmų topas</t>
  </si>
  <si>
    <t>July 30 - August 5</t>
  </si>
  <si>
    <t>Liepos 30 - rugpjūčio 5 d.</t>
  </si>
  <si>
    <t>Karštakošė gražuolė (Jolt)</t>
  </si>
  <si>
    <t>Savižudžių būrys. Mobilizacija (Suicide Squad 2)</t>
  </si>
  <si>
    <t>Total (29)</t>
  </si>
  <si>
    <t>Svajoklis Budis 2 (Rock Dog 2)</t>
  </si>
  <si>
    <t>Apsėstoji (Demonic)</t>
  </si>
  <si>
    <t>Supernova</t>
  </si>
  <si>
    <t>Geriausi mūsų metai (The Best Years)</t>
  </si>
  <si>
    <t>Greta Garbo</t>
  </si>
  <si>
    <t>August 6 - 12</t>
  </si>
  <si>
    <t>Rugpjūčio 6 - 12 d.</t>
  </si>
  <si>
    <t>August 6 - 12 Lithuanian top</t>
  </si>
  <si>
    <t>Rugpjūčio 6 - 12 d. Lietuvos kino teatruose rodytų filmų topas</t>
  </si>
  <si>
    <t>Laisvasis Gajus (Free Guy)</t>
  </si>
  <si>
    <t>August 13 - 19</t>
  </si>
  <si>
    <t>Rugpjūčio 13 - 19 d.</t>
  </si>
  <si>
    <t>August 13 - 19 Lithuanian top</t>
  </si>
  <si>
    <t>Rugpjūčio 13 - 19 d. Lietuvos kino teatruose rodytų filmų topas</t>
  </si>
  <si>
    <t>Mirties namai 2 (Don't Breathe 2)</t>
  </si>
  <si>
    <t>Izaokas</t>
  </si>
  <si>
    <t>Film Jam</t>
  </si>
  <si>
    <t>(Ne)Tobulas vyras (I'm Your Man)</t>
  </si>
  <si>
    <t>Šunyčiai patruliai. Filmas (Paw Patrol: The Movie)</t>
  </si>
  <si>
    <t>Tuvė (Tove)</t>
  </si>
  <si>
    <t>Nauja praeitis (Reminiscence)</t>
  </si>
  <si>
    <t>Nakties namai (The Night House)</t>
  </si>
  <si>
    <t>Žaliasis riteris (The Green Knight)</t>
  </si>
  <si>
    <t>August 20 - 26</t>
  </si>
  <si>
    <t>Rugpjūčio 20 - 26 d.</t>
  </si>
  <si>
    <t>August 20 - 26 Lithuanian top</t>
  </si>
  <si>
    <t>Rugpjūčio 20 - 26 d. Lietuvos kino teatruose rodytų filmų topas</t>
  </si>
  <si>
    <t>August 27 - September 2</t>
  </si>
  <si>
    <t>Rugpjūčio 27 - rugsėjo 2 d.</t>
  </si>
  <si>
    <t>August 27 - September 2 Lithuanian top</t>
  </si>
  <si>
    <t>Rugpjūčio 27 - rugsėjo 2 d. Lietuvos kino teatruose rodytų filmų topas</t>
  </si>
  <si>
    <t>Bitininkas (Candyman)</t>
  </si>
  <si>
    <t>Rifkino festivalis (Rifkin‘s Festival)</t>
  </si>
  <si>
    <t>Seifas (Waydown (The Vault))</t>
  </si>
  <si>
    <t>Kiaulė (Pig)</t>
  </si>
  <si>
    <t>Kuponų karalienės (Queenpins)</t>
  </si>
  <si>
    <t>Piktybinis (Malignant)</t>
  </si>
  <si>
    <t>Latė ir stebuklingas akmuo (Latte &amp; the Magic Waterstone)</t>
  </si>
  <si>
    <t>Travolta</t>
  </si>
  <si>
    <t>Viešbutis "Grand Budapest" (The Grand Budapest Hotel)</t>
  </si>
  <si>
    <t>Theatrical Film Distribution / 20th Century Fox</t>
  </si>
  <si>
    <t>Total (36)</t>
  </si>
  <si>
    <t>September 3 - 9 Lithuanian top</t>
  </si>
  <si>
    <t>Rugsėjo 3 - 9 d. Lietuvos kino teatruose rodytų filmų topas</t>
  </si>
  <si>
    <t>September 3 - 9</t>
  </si>
  <si>
    <t>Rugsėjo 3 - 9 d.</t>
  </si>
  <si>
    <t>Šang-Či ir dešimties žiedų legenda (Shang-Chi and the Legend of the Ten Rings)</t>
  </si>
  <si>
    <t>Rozos vestuvės (La boda de Rosa)</t>
  </si>
  <si>
    <t>Žudiko kodeksas (The Protege)</t>
  </si>
  <si>
    <t>After. Kai mes pasiklydom (After We Fell)</t>
  </si>
  <si>
    <t>September 10 - 16</t>
  </si>
  <si>
    <t>Rugsėjo 10 - 16 d.</t>
  </si>
  <si>
    <t>September 10 - 16 Lithuanian top</t>
  </si>
  <si>
    <t>Rugsėjo 10 - 16 d. Lietuvos kino teatruose rodytų filmų topas</t>
  </si>
  <si>
    <t>Dogtanjanas ir trys šunietininkai (Dogtanian and the Three Muskehounds)</t>
  </si>
  <si>
    <t>Ne bobų reikalai (Нефутбол)</t>
  </si>
  <si>
    <t>Šmėklų žemės kaliniai (Prisoners of The Ghostland)</t>
  </si>
  <si>
    <t>Paprasta aistra (Passion simple)</t>
  </si>
  <si>
    <t>Kopa (Dune)</t>
  </si>
  <si>
    <t>Šuolis</t>
  </si>
  <si>
    <t>Moonmakers</t>
  </si>
  <si>
    <t>Ponas kūdikis 2. Šeimos reikalai (The Boss Baby: Family Business)</t>
  </si>
  <si>
    <t>September 17 - 23</t>
  </si>
  <si>
    <t>Rugsėjo 17 - 23 d.</t>
  </si>
  <si>
    <t>Jokių liudininkų (Cop Shop)</t>
  </si>
  <si>
    <t>Total (28)</t>
  </si>
  <si>
    <t>September 17 - 23 Lithuanian top</t>
  </si>
  <si>
    <t>Rugsėjo 17 - 23 d. Lietuvos kino teatruose rodytų filmų topas</t>
  </si>
  <si>
    <t>September 24 - 30</t>
  </si>
  <si>
    <t>Rugsėjo 24 - 30 d.</t>
  </si>
  <si>
    <t>September 24 - 30 Lithuanian top</t>
  </si>
  <si>
    <t>Rugsėjo 24 - 30 d. Lietuvos kino teatruose rodytų filmų topas</t>
  </si>
  <si>
    <t>Kortų skaičiuotojas</t>
  </si>
  <si>
    <t>Į Mėnulį (Moonbound)</t>
  </si>
  <si>
    <t>UPĖ Media</t>
  </si>
  <si>
    <t>Ant erelio sparnų (Ride the Eagle)</t>
  </si>
  <si>
    <t>Unlimited Media</t>
  </si>
  <si>
    <t>Kliedesiai (Delirium)</t>
  </si>
  <si>
    <t>Vaiduoklių žemė (Incident In A Ghost Land)</t>
  </si>
  <si>
    <t>Mirtis palauks (No Time To Die)</t>
  </si>
  <si>
    <t>83 956 </t>
  </si>
  <si>
    <t>Adamsų šeimynėlė 2 (The Addams Family 2)</t>
  </si>
  <si>
    <t>Spalio 1 - 7 d.</t>
  </si>
  <si>
    <t>October 1 - 7</t>
  </si>
  <si>
    <t>October 1 - 7 Lithuanian top</t>
  </si>
  <si>
    <t>Spalio 1 - 7 d. Lietuvos kino teatruose rodytų filmų topas</t>
  </si>
  <si>
    <t>Paralelinės mamos (Parallel Mothers)</t>
  </si>
  <si>
    <t>Vilkolakiai tarp mūsų (Werewolves Within)</t>
  </si>
  <si>
    <t>October 8 - 14</t>
  </si>
  <si>
    <t>Spalio 8 - 14 d.</t>
  </si>
  <si>
    <t>October 8 - 14 Lithuanian top</t>
  </si>
  <si>
    <t>Spalio 8 - 14 d. Lietuvos kino teatruose rodytų filmų topas</t>
  </si>
  <si>
    <t>Venomas 2 (Venom Let There Be Carnage)</t>
  </si>
  <si>
    <t>Total (25)</t>
  </si>
  <si>
    <t>October 15 - 21</t>
  </si>
  <si>
    <t>Spalio 15 - 21 d.</t>
  </si>
  <si>
    <t>October 15 - 21 Lithuanian top</t>
  </si>
  <si>
    <t>Spalio 15 - 21 d. Lietuvos kino teatruose rodytų filmų topas</t>
  </si>
  <si>
    <t>Paskutinė dvikova (The Last Duel)</t>
  </si>
  <si>
    <t>Vertėjai (Les traducteurs)</t>
  </si>
  <si>
    <t>Operacija "O2"</t>
  </si>
  <si>
    <t>October 22 - 28</t>
  </si>
  <si>
    <t>Spalio 22 - 28 d.</t>
  </si>
  <si>
    <t>October 22 - 28 Lithuanian top</t>
  </si>
  <si>
    <t>Spalio 22 - 28 d. Lietuvos kino teatruose rodytų filmų topas</t>
  </si>
  <si>
    <t>Helovinas žudo (Halloween Kills)</t>
  </si>
  <si>
    <t>Kibirkščiuojantis Luiso Veino gyvenimas (The Eletrical Life of Louis Wain)</t>
  </si>
  <si>
    <t>Blumų šeimos istorija (Penguin Bloom)</t>
  </si>
  <si>
    <t>Nepataisomas Ronas (Ron's Gone Wrong)</t>
  </si>
  <si>
    <t>Total (24)</t>
  </si>
  <si>
    <t>October 29 - November 4</t>
  </si>
  <si>
    <t>October 29 - November 4 Lithuanian top</t>
  </si>
  <si>
    <t>Spalio 29 - lapkričio 4 d.</t>
  </si>
  <si>
    <t>Spalio 29 - lapkričio 4 d. Lietuvos kino teatruose rodytų filmų topas</t>
  </si>
  <si>
    <t>Mano mielas monstras (My Sweet Monster)</t>
  </si>
  <si>
    <t>Nepasotinamas alkis (Antlers)</t>
  </si>
  <si>
    <t>Amžinieji (Eternals)</t>
  </si>
  <si>
    <t>P. Cardin. Mados legenda (House of Cardin)</t>
  </si>
  <si>
    <t xml:space="preserve"> November 5 - 11</t>
  </si>
  <si>
    <t>Lapkričio 5 - 11 d.</t>
  </si>
  <si>
    <t>November 5 - 11 Lithuanian top</t>
  </si>
  <si>
    <t>Lapkričio 5 - 11 d. Lietuvos kino teatruose rodytų filmų topas</t>
  </si>
  <si>
    <t>Tykantis šešėliuose (He's Out There)</t>
  </si>
  <si>
    <t>Kaip „Titanikas“ mane išgelbėjo (How the Titanic Became My Lifeboat)</t>
  </si>
  <si>
    <t>Vilkas ir liūtas (The Wolf and The Lion)</t>
  </si>
  <si>
    <t xml:space="preserve"> November 12 - 18</t>
  </si>
  <si>
    <t>Lapkričio 12 - 18 d.</t>
  </si>
  <si>
    <t>November 12 - 18 Lithuanian top</t>
  </si>
  <si>
    <t>Lapkričio 12 - 18 d. Lietuvos kino teatruose rodytų filmų topas</t>
  </si>
  <si>
    <t>Benedeta (Benedetta)</t>
  </si>
  <si>
    <t>Vaiduoklių medžiotojai: Iš anapus (Ghostbusters Afterlife)</t>
  </si>
  <si>
    <t>Būsiu su tavim</t>
  </si>
  <si>
    <t>Nepatogus Kinas</t>
  </si>
  <si>
    <t>Bėgikė</t>
  </si>
  <si>
    <t>M-Films</t>
  </si>
  <si>
    <t>Teisingumo riteriai (Retfærdighedens ryttere)</t>
  </si>
  <si>
    <t>Miestas prie upės (Pilsēta pie upes)</t>
  </si>
  <si>
    <t>Artbox</t>
  </si>
  <si>
    <t>Pitbulis (Pitbull)</t>
  </si>
  <si>
    <t>Kinostar Filmverleih</t>
  </si>
  <si>
    <t>Gucci mados namai (House of Gucci)</t>
  </si>
  <si>
    <t>Enkanto (Encanto)</t>
  </si>
  <si>
    <t>November 19 - 25 Lithuanian top</t>
  </si>
  <si>
    <t>Lapkričio 19 - 25 d. Lietuvos kino teatruose rodytų filmų topas</t>
  </si>
  <si>
    <t xml:space="preserve"> November 19 - 25</t>
  </si>
  <si>
    <t>Lapkričio 19 - 25 d.</t>
  </si>
  <si>
    <t>Eilė 19 (Ряд 19)</t>
  </si>
  <si>
    <t>Švelnūs kariai</t>
  </si>
  <si>
    <t> 8 137</t>
  </si>
  <si>
    <t>Absoliutus Blogis: Nauja formulė (Resident Evil: Welcome to Raccoon City)</t>
  </si>
  <si>
    <t>Nekenčiu tavęs! (Hating Game)</t>
  </si>
  <si>
    <t xml:space="preserve"> November 26 - December 2</t>
  </si>
  <si>
    <t>Lapkričio 26 - gruodžio 2 d.</t>
  </si>
  <si>
    <t>November 26 - December 2 Lithuanian top</t>
  </si>
  <si>
    <t>Lapkričio 26 - gruodžio 2 d. Lietuvos kino teatruose rodytų filmų topas</t>
  </si>
  <si>
    <t>December 3 - 9</t>
  </si>
  <si>
    <t>Gruodžio 3 - 9 d.</t>
  </si>
  <si>
    <t>December 3 - 9 Lithuanian top</t>
  </si>
  <si>
    <t>Gruodžio 3 - 9 d. Lietuvos kino teatruose rodytų filmų topas</t>
  </si>
  <si>
    <t>Absoliutus Blogis: Nauja  formulė (Resident Evil: Welcome to Raccoon City)</t>
  </si>
  <si>
    <t>Pilė (Les aventures de pil (Pil's Adventures))</t>
  </si>
  <si>
    <t>Sinefilija</t>
  </si>
  <si>
    <t>Eifelis (Eiffel)</t>
  </si>
  <si>
    <t>Drive My Car</t>
  </si>
  <si>
    <t>Feliksas ir Morgos Lobis (Felix and the Hidden Treasure)</t>
  </si>
  <si>
    <t>Vestsaido istorija (West Side Story)</t>
  </si>
  <si>
    <t>Aplink pasaulį per 80 dienų (Around The World in 80 days)</t>
  </si>
  <si>
    <t>Pilotas (Летчик)</t>
  </si>
  <si>
    <t>Bažirao Mastani (Bajirao Mastani)</t>
  </si>
  <si>
    <t>Eros Fz</t>
  </si>
  <si>
    <t>Theatrical Film Distribution  / 20th Century Fox</t>
  </si>
  <si>
    <t>December 10 - 16</t>
  </si>
  <si>
    <t>Gruodžio 10 - 16 d.</t>
  </si>
  <si>
    <t>December 10 - 16 Lithuanian top</t>
  </si>
  <si>
    <t>Gruodžio 10 - 16 d. Lietuvos kino teatruose rodytų filmų topas</t>
  </si>
  <si>
    <t>Tarp pilkų debesų</t>
  </si>
  <si>
    <t>Žmogus voras: nėra kelio atgal (Spiderman No Way Home)</t>
  </si>
  <si>
    <t>Kalėdos džiunglėse (Christmas in the Jungle)</t>
  </si>
  <si>
    <t>Troliai 2 (Trolls World Tour)</t>
  </si>
  <si>
    <t>Total (38)</t>
  </si>
  <si>
    <t>December 17 - 23</t>
  </si>
  <si>
    <t>Gruodžio 17 - 23 d.</t>
  </si>
  <si>
    <t>December 17 - 23 Lithuanian top</t>
  </si>
  <si>
    <t>Gruodžio 17 - 23 d. Lietuvos kino teatruose rodytų filmų topas</t>
  </si>
  <si>
    <t>Dainuok 2 (Sing 2)</t>
  </si>
  <si>
    <t>Žmogus-voras: nėra kelio atgal (Spider-Man: No Way Home)</t>
  </si>
  <si>
    <t>Eglutės 8 (Ёлки 8)</t>
  </si>
  <si>
    <t>Amelija iš Monmartro (2001) (Le Fabuleux destin d'Amélie Poulain (2001))</t>
  </si>
  <si>
    <t>Kalėdos Islandijoje (Bergmál)</t>
  </si>
  <si>
    <t>Metai priešš karą (Gads pirms kara)</t>
  </si>
  <si>
    <t>Matrica. Prisikėlimas (Matrix Resurrecations)</t>
  </si>
  <si>
    <t>Total (37)</t>
  </si>
  <si>
    <t>December 24 - 30 Lithuanian top</t>
  </si>
  <si>
    <t>Gruodžio 24 - 30 d. Lietuvos kino teatruose rodytų filmų topas</t>
  </si>
  <si>
    <t>December 24 - 30</t>
  </si>
  <si>
    <t>Gruodžio 24 - 30 d.</t>
  </si>
  <si>
    <t>Alkio skonis (A Taste of Hunger)</t>
  </si>
  <si>
    <t>Įsimylėjusi Figaro</t>
  </si>
  <si>
    <t>Bohemijos rapsodija (Bohemian Rhapsody)</t>
  </si>
  <si>
    <t>Theatrical Film Distribution /
20th Century Fox</t>
  </si>
  <si>
    <t>Dičkis šuo Klifordas (Clifford The Big Red Dog)</t>
  </si>
  <si>
    <t>King's Man. Pradžia (The King's Man)</t>
  </si>
  <si>
    <t>Vyras už pinigus</t>
  </si>
  <si>
    <t>Dublis LT</t>
  </si>
  <si>
    <t>AINBO (AINBO: Spirit of the Amazon)</t>
  </si>
  <si>
    <t>December 31 - January 6 Lithuanian top</t>
  </si>
  <si>
    <t>Gruodžio 31 - sausio 6 d. Lietuvos kino teatruose rodytų filmų topas</t>
  </si>
  <si>
    <t>December 31 - January 6</t>
  </si>
  <si>
    <t>Gruodžio 31 - sausio 6 d.</t>
  </si>
  <si>
    <t>January 7 - 13</t>
  </si>
  <si>
    <t>Sausio 7 - 13 d.</t>
  </si>
  <si>
    <t>January 7 - 13 Lithuanian top</t>
  </si>
  <si>
    <t>Sausio 7 - 13 d. Lietuvos kino teatruose rodytų filmų topas</t>
  </si>
  <si>
    <t>Rusiški svingeriai (Свингеры)</t>
  </si>
  <si>
    <t>Planeta Dvynė (Project 'Gemini')</t>
  </si>
  <si>
    <t>Top Film Baltic</t>
  </si>
  <si>
    <t>Didžioji laisvė (Great freedom)</t>
  </si>
  <si>
    <t>Meilužiai (Lovers)</t>
  </si>
  <si>
    <t>Margarita - Šiaurės karalienė (Margrete – Queen of the North)</t>
  </si>
  <si>
    <t>Agentės 355 (The 355)</t>
  </si>
  <si>
    <t>Mr. Landsbergis. Sugriauti blogio imperiją</t>
  </si>
  <si>
    <t>January 14 - 20</t>
  </si>
  <si>
    <t>Sausio 14 - 20 d.</t>
  </si>
  <si>
    <t>January 14 - 20 Lithuanian top</t>
  </si>
  <si>
    <t>Sausio 14 - 20 d. Lietuvos kino teatruose rodytų filmų topas</t>
  </si>
  <si>
    <t>Klyksmas 5 (Scream 5)</t>
  </si>
  <si>
    <t>Užburta arka (Magic Arch)</t>
  </si>
  <si>
    <t>Košmarų skersgatvis (Nightmare Alley)</t>
  </si>
  <si>
    <t>Trys riešutėliai pelenei (Three Wishes for Cinderella)</t>
  </si>
  <si>
    <t>Misija "MEŠKUČIAI" (Teddy Boom)</t>
  </si>
  <si>
    <t>Meilė kaip bestseleris (Book of Love)</t>
  </si>
  <si>
    <t>Pasaulio čempionas (Чемпион мира)</t>
  </si>
  <si>
    <t>January 21 - 27</t>
  </si>
  <si>
    <t>Sausio 21 - 27 d.</t>
  </si>
  <si>
    <t>January 21 - 27 Lithuanian top</t>
  </si>
  <si>
    <t>Sausio 21 - 27 d. Lietuvos kino teatruose rodytų filmų topas</t>
  </si>
  <si>
    <t>Mano vilkas (Mystere)</t>
  </si>
  <si>
    <t>Auksas (Gold)</t>
  </si>
  <si>
    <t>Drąsiau drąsiau (C'mon C'mon)</t>
  </si>
  <si>
    <t>Moonfall: Mėnulio kritimas (Moonfall)</t>
  </si>
  <si>
    <t>Lobis</t>
  </si>
  <si>
    <t>Titane (Titane)</t>
  </si>
  <si>
    <t>Sen Loranas. Stilius - tai aš (Saint Lorant)</t>
  </si>
  <si>
    <t>January 28 - February 3</t>
  </si>
  <si>
    <t>Sausio 28 - vasario 3 d.</t>
  </si>
  <si>
    <t>January 28 - February 3 Lithuanian top</t>
  </si>
  <si>
    <t>Sausio 28 - vasario 3 d. Lietuvos kino teatruose rodytų filmų topas</t>
  </si>
  <si>
    <t>February 4 - 10</t>
  </si>
  <si>
    <t>Vasario 4 - 10 d.</t>
  </si>
  <si>
    <t>February 4 - 10 Lithuanian top</t>
  </si>
  <si>
    <t>Vasario 4 - 10 d. Lietuvos kino teatruose rodytų filmų topas</t>
  </si>
  <si>
    <t>Ogliai (The Ogglies)</t>
  </si>
  <si>
    <t>Liepsnojanti širdis (Fireheart)</t>
  </si>
  <si>
    <t>Siuzana Andler (Suzanna Andler)</t>
  </si>
  <si>
    <t>Prancūzijos kronikos iš Liberčio. Kanzaso vakaro saulės (The French Dispatch of the Liberty. Kansas Evening Sun)</t>
  </si>
  <si>
    <t>Paryžius. 13-as rajonas (Les Olympiades. Paris 13e)</t>
  </si>
  <si>
    <t>Viešbutis „Grand Budapest“ (Grand Budapest Hotel. The)</t>
  </si>
  <si>
    <t>Žavusis žudikas Tedas Bandis (Extremely Wicked. Shockingly Evil. and Vile)</t>
  </si>
  <si>
    <t>Patrakėlė Marta Džein (Calamity. a Childhood of Martha Jane Cannary)</t>
  </si>
  <si>
    <t>Žoze. tigras ir žuvis (Josee. the Tiger and the Fish)</t>
  </si>
  <si>
    <t>Žmonės. kuriuos pažįstam</t>
  </si>
  <si>
    <t>Kalakutas. vynas ir merginos (Dinner With Friends)</t>
  </si>
  <si>
    <t>Mirtis ant Nilo (Death On The Nile)</t>
  </si>
  <si>
    <t>Atsitiktinis jaunikis (Marry Me)</t>
  </si>
  <si>
    <t>Fantazijos tik suaugusiems (Fantasies)</t>
  </si>
  <si>
    <t>Nepaklusnusis (Neposlushnik)</t>
  </si>
  <si>
    <t>Esminis instinktas (1992) (Basic Instinct (1992))</t>
  </si>
  <si>
    <t>Mergina ir voras (Das Mädchen und die Spinne)</t>
  </si>
  <si>
    <t>Meilė. seksas ir pandemija (Love. Sex and Pandemic)</t>
  </si>
  <si>
    <t>Neatrastas (Uncharted)</t>
  </si>
  <si>
    <t>Kernagis</t>
  </si>
  <si>
    <t>February 11 - 17</t>
  </si>
  <si>
    <t>February 11 - 17 Lithuanian top</t>
  </si>
  <si>
    <t>Vasario 11 - 17 d. Lietuvos kino teatruose rodytų filmų topas</t>
  </si>
  <si>
    <t>Vasario 11 - 17 d.</t>
  </si>
  <si>
    <t>Viškis Piškis ir tamsos žiurkėnas (Chickenhare and The Hamster of Darkness)</t>
  </si>
  <si>
    <t>Total (41)</t>
  </si>
  <si>
    <t>February 18 - 24</t>
  </si>
  <si>
    <t>Vasario 18 - 24 d.</t>
  </si>
  <si>
    <t>February 18 - 24 Lithuanian top</t>
  </si>
  <si>
    <t>Vasario 18 - 24 d. Lietuvos kino teatruose rodytų filmų topas</t>
  </si>
  <si>
    <t>Williams metodas (King Richard)</t>
  </si>
  <si>
    <t>Jackass amžinai (Jackass Forever)</t>
  </si>
  <si>
    <t>Saldymedžio pica (Licorice Pizza)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</si>
</sst>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  <numFmt numFmtId="165" formatCode="_(&quot;$&quot;* #,##0.00_);_(&quot;$&quot;* \(#,##0.00\);_(&quot;$&quot;* &quot;-&quot;??_);_(@_)"/>
    <numFmt numFmtId="166" formatCode="#.##0.00"/>
    <numFmt numFmtId="173" formatCode="_-* #,##0.00_-;\-* #,##0.00_-;_-* &quot;-&quot;??_-;_-@_-"/>
  </numFmts>
  <fonts count="30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Verdana"/>
      <family val="2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</font>
    <font>
      <sz val="8"/>
      <color rgb="FF000000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0" fontId="11" fillId="0" borderId="0"/>
    <xf numFmtId="165" fontId="2" fillId="0" borderId="0" applyFont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173" fontId="3" fillId="0" borderId="0" applyFill="0" applyBorder="0" applyAlignment="0" applyProtection="0"/>
    <xf numFmtId="173" fontId="3" fillId="0" borderId="0" applyFill="0" applyBorder="0" applyAlignment="0" applyProtection="0"/>
    <xf numFmtId="173" fontId="3" fillId="0" borderId="0" applyFill="0" applyBorder="0" applyAlignment="0" applyProtection="0"/>
    <xf numFmtId="173" fontId="3" fillId="0" borderId="0" applyFill="0" applyBorder="0" applyAlignment="0" applyProtection="0"/>
  </cellStyleXfs>
  <cellXfs count="36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3" fontId="19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9" fontId="13" fillId="0" borderId="8" xfId="0" applyNumberFormat="1" applyFont="1" applyBorder="1" applyAlignment="1">
      <alignment horizontal="center" vertical="center"/>
    </xf>
    <xf numFmtId="4" fontId="23" fillId="0" borderId="0" xfId="0" applyNumberFormat="1" applyFont="1"/>
    <xf numFmtId="3" fontId="24" fillId="0" borderId="8" xfId="0" applyNumberFormat="1" applyFont="1" applyBorder="1" applyAlignment="1">
      <alignment horizontal="center" vertical="center"/>
    </xf>
    <xf numFmtId="9" fontId="24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6" fillId="0" borderId="7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26" fillId="0" borderId="8" xfId="0" applyFont="1" applyBorder="1" applyAlignment="1">
      <alignment vertical="center"/>
    </xf>
    <xf numFmtId="10" fontId="13" fillId="0" borderId="8" xfId="0" applyNumberFormat="1" applyFont="1" applyBorder="1" applyAlignment="1">
      <alignment horizontal="center" vertical="center"/>
    </xf>
    <xf numFmtId="3" fontId="27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10" fontId="24" fillId="0" borderId="8" xfId="0" applyNumberFormat="1" applyFont="1" applyBorder="1" applyAlignment="1">
      <alignment horizontal="center" vertical="center"/>
    </xf>
    <xf numFmtId="3" fontId="28" fillId="0" borderId="7" xfId="0" applyNumberFormat="1" applyFont="1" applyBorder="1" applyAlignment="1">
      <alignment horizontal="center" vertical="center"/>
    </xf>
    <xf numFmtId="3" fontId="28" fillId="0" borderId="8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9" fillId="0" borderId="0" xfId="0" applyFont="1"/>
    <xf numFmtId="4" fontId="29" fillId="0" borderId="0" xfId="0" applyNumberFormat="1" applyFont="1"/>
    <xf numFmtId="3" fontId="29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0" fontId="18" fillId="0" borderId="8" xfId="0" applyNumberFormat="1" applyFont="1" applyBorder="1" applyAlignment="1">
      <alignment horizontal="center" vertical="center"/>
    </xf>
    <xf numFmtId="6" fontId="29" fillId="0" borderId="0" xfId="0" applyNumberFormat="1" applyFont="1"/>
    <xf numFmtId="3" fontId="13" fillId="0" borderId="7" xfId="23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/>
    </xf>
    <xf numFmtId="10" fontId="13" fillId="3" borderId="8" xfId="0" applyNumberFormat="1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3" fontId="27" fillId="0" borderId="7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3" fontId="11" fillId="0" borderId="0" xfId="0" applyNumberFormat="1" applyFont="1"/>
    <xf numFmtId="4" fontId="11" fillId="0" borderId="0" xfId="0" applyNumberFormat="1" applyFont="1"/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3" fontId="13" fillId="0" borderId="7" xfId="0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vertical="center" wrapText="1"/>
    </xf>
    <xf numFmtId="10" fontId="24" fillId="0" borderId="8" xfId="0" applyNumberFormat="1" applyFont="1" applyBorder="1" applyAlignment="1">
      <alignment horizontal="center" vertical="center"/>
    </xf>
    <xf numFmtId="0" fontId="29" fillId="0" borderId="0" xfId="0" applyFont="1"/>
    <xf numFmtId="4" fontId="29" fillId="0" borderId="0" xfId="0" applyNumberFormat="1" applyFont="1"/>
    <xf numFmtId="3" fontId="29" fillId="0" borderId="0" xfId="0" applyNumberFormat="1" applyFont="1"/>
    <xf numFmtId="0" fontId="13" fillId="0" borderId="7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10" fontId="13" fillId="0" borderId="8" xfId="0" applyNumberFormat="1" applyFont="1" applyBorder="1" applyAlignment="1">
      <alignment horizontal="center" vertical="center"/>
    </xf>
    <xf numFmtId="10" fontId="24" fillId="0" borderId="8" xfId="0" applyNumberFormat="1" applyFont="1" applyBorder="1" applyAlignment="1">
      <alignment horizontal="center" vertical="center"/>
    </xf>
    <xf numFmtId="0" fontId="29" fillId="0" borderId="0" xfId="0" applyFont="1"/>
    <xf numFmtId="4" fontId="29" fillId="0" borderId="0" xfId="0" applyNumberFormat="1" applyFont="1"/>
    <xf numFmtId="3" fontId="29" fillId="0" borderId="0" xfId="0" applyNumberFormat="1" applyFont="1"/>
    <xf numFmtId="0" fontId="27" fillId="0" borderId="7" xfId="0" applyFont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3" fontId="19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3" fontId="13" fillId="0" borderId="7" xfId="0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10" fontId="24" fillId="0" borderId="8" xfId="0" applyNumberFormat="1" applyFont="1" applyBorder="1" applyAlignment="1">
      <alignment horizontal="center" vertical="center"/>
    </xf>
    <xf numFmtId="0" fontId="29" fillId="0" borderId="0" xfId="0" applyFont="1"/>
    <xf numFmtId="4" fontId="29" fillId="0" borderId="0" xfId="0" applyNumberFormat="1" applyFont="1"/>
    <xf numFmtId="3" fontId="29" fillId="0" borderId="0" xfId="0" applyNumberFormat="1" applyFont="1"/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3" fontId="27" fillId="0" borderId="7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6" fontId="11" fillId="0" borderId="0" xfId="0" applyNumberFormat="1" applyFont="1"/>
    <xf numFmtId="1" fontId="11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3" fillId="0" borderId="0" xfId="23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3" fontId="19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vertical="center" wrapText="1"/>
    </xf>
    <xf numFmtId="10" fontId="24" fillId="0" borderId="8" xfId="0" applyNumberFormat="1" applyFont="1" applyBorder="1" applyAlignment="1">
      <alignment horizontal="center" vertical="center"/>
    </xf>
    <xf numFmtId="0" fontId="29" fillId="0" borderId="0" xfId="0" applyFont="1"/>
    <xf numFmtId="4" fontId="29" fillId="0" borderId="0" xfId="0" applyNumberFormat="1" applyFont="1"/>
    <xf numFmtId="3" fontId="29" fillId="0" borderId="0" xfId="0" applyNumberFormat="1" applyFont="1"/>
    <xf numFmtId="0" fontId="15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3" fontId="27" fillId="0" borderId="7" xfId="0" applyNumberFormat="1" applyFont="1" applyBorder="1" applyAlignment="1">
      <alignment horizontal="center" vertical="center"/>
    </xf>
  </cellXfs>
  <cellStyles count="44">
    <cellStyle name="Comma 2" xfId="9" xr:uid="{00000000-0005-0000-0000-000000000000}"/>
    <cellStyle name="Comma 2 2" xfId="26" xr:uid="{00000000-0005-0000-0000-000001000000}"/>
    <cellStyle name="Comma 2 2 2" xfId="29" xr:uid="{6FCF4D82-7EB7-4194-AB12-17E23BC15AE8}"/>
    <cellStyle name="Comma 2 2 2 2" xfId="33" xr:uid="{DD94BA69-9A3A-43D8-93CA-713820BE40B3}"/>
    <cellStyle name="Comma 2 2 2 3" xfId="39" xr:uid="{EA6B0ABF-C730-4B1F-9E0B-7F34587307C5}"/>
    <cellStyle name="Comma 2 2 2 4" xfId="43" xr:uid="{AE05B41C-0E04-4E50-A5D3-E5093C1FEACD}"/>
    <cellStyle name="Comma 2 2 3" xfId="31" xr:uid="{BEC605EF-33D3-464B-85EB-3181945C9EDF}"/>
    <cellStyle name="Comma 2 2 4" xfId="37" xr:uid="{D2FAA263-80B1-4D51-9E2B-66C0318EBC88}"/>
    <cellStyle name="Comma 2 2 5" xfId="41" xr:uid="{F97797B9-AC14-412E-8BB4-5E2F40F8A596}"/>
    <cellStyle name="Comma 2 3" xfId="28" xr:uid="{C605276D-F15F-48B4-83B8-4E0AF6825D6F}"/>
    <cellStyle name="Comma 2 3 2" xfId="32" xr:uid="{6C49401E-EF9C-4D14-8EFC-FDB872ACE506}"/>
    <cellStyle name="Comma 2 3 3" xfId="38" xr:uid="{65725761-D561-46B8-8290-0DD54A06A8F7}"/>
    <cellStyle name="Comma 2 3 4" xfId="42" xr:uid="{563B6117-6378-4B36-BB77-7215E520844A}"/>
    <cellStyle name="Comma 2 4" xfId="30" xr:uid="{1876FDCE-8A70-4EF2-BAB7-C141E41F08C3}"/>
    <cellStyle name="Comma 2 5" xfId="36" xr:uid="{90A28A4C-42B4-4C7A-94E5-FA34B5E3C4C8}"/>
    <cellStyle name="Comma 2 6" xfId="40" xr:uid="{8FA492CC-BE93-4F6F-9C24-785830B9272C}"/>
    <cellStyle name="Currency 2" xfId="35" xr:uid="{FDDC152D-F889-4CAB-893C-927B4E6E4068}"/>
    <cellStyle name="Įprastas" xfId="0" builtinId="0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2 5" xfId="34" xr:uid="{AF80D4B6-BFF2-470F-BBAB-F7E37F57FFA4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ADE0EF8-34FD-439A-A976-34FC64DD6B3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3A432651-A7E2-44CA-A331-315CB9C386D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408FFA59-D7FE-46FD-ABAD-E27F844569E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2D9E750A-C54E-42D8-AECB-D11104492C3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5BD3597D-1382-436E-A290-98100660BD8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69E342C9-DED0-4290-96E9-5902BFBCFC6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93CD936-03E4-4A37-98A5-E300B4575E0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CC65BCDC-BBEB-4F5F-AFB6-0576370B4EA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28E044BA-BB43-411D-B38C-710DF1ABA47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E73CAB24-99F5-4984-AA27-12FDF7A31CC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5C732B82-BAF8-4084-8E6A-966A3DCADB5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75A76DB7-8E51-44B5-B414-7F08D0DFE41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713ADD06-5119-407C-9F5E-9EA17A2DBE3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6B77A7AF-04B2-451F-84B8-03E8112DC9C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37671C5-9B09-4216-AEBC-18C7A70A305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45ADA02A-13F5-4BE7-9378-E4CE427F8E8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E48C98D-E36A-4ACC-A15B-BDD69BC7FF0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12A22BF7-5AD6-4984-A00C-7D07A7E66BA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BF7146E-A000-485F-A9FA-CA7B27D5B56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2F97DDD5-7265-41F6-A231-38A1C407EAE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6FF92D4A-5F73-4DC7-81CA-9CA3C5C5469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1D750940-E2B3-4DC2-96D9-08265D13334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63A547A7-5D4D-487A-A7B1-A1CA2D6FD60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8F630C6F-0AE2-40E8-8D97-336D668BC1F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4E172EC5-E72E-49CA-99E2-00C666D1DCE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6D8A77FA-FD33-4773-AC76-40640687809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85EA88C-A483-43CA-AB54-2F92F901AF4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CA62266E-5509-4701-8277-A15FBCE6FFE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45FDC308-B73B-4D55-B05D-751CBF3847D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04F3BDC0-0FF5-49E7-B969-9054BB249B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CE23B067-5A69-460E-96F7-4C9E5418001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BE9F642A-993F-462A-B406-B6805665D6D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897E111-2DD5-4ACB-BE77-C948A179544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15B6F54C-65D5-43AB-B61E-47646504302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AC603D8B-4F16-43BC-A821-C646893095F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276FEBC8-A44B-4189-81CB-D990ADDBE6C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08E9605-AEFB-45AE-974F-59EE82F576C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1B962E23-73A3-4E67-A35A-5AAF9910613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ED897BF-0984-4C97-A708-AB7C63A49D4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CF4447E7-6BB5-4665-8745-1B073331902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B7CCA57D-8CE8-4E50-9F81-167F02871A7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C31498D7-C196-4036-BC19-8AB99D64071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25FDA86F-4930-45E9-875D-CDD623DA06C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9B027E08-C44D-414E-B183-CF6B3F08764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CA0A7E6C-C163-41A2-A975-64081EAC3EB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5E442DB1-468C-4B0D-875C-976482D7DCE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1D682A4-53D5-4CD6-9659-3BB23380525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E611818E-6BB0-4808-A7E3-09F7FDEE648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083A90A-42C2-4523-B50F-7B1C4A22AA6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205EA330-8FFA-41DB-9802-6451ED42D7C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F62371A-F880-4E33-BB6D-1513E17E139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D0844D21-EDD1-40BA-82CC-275C7E3D49F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186ADEF9-DEEE-45AE-9E85-CE6A5929CA8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3D025353-8A9D-44C0-A76C-C7E9132B682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4FF560C-3955-4D60-B842-F78C937FC1E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6C120E12-1F54-4321-A2E9-AEBF990BD49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5CD63C16-624C-43F5-BEB8-BEA356B7F7E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3865D31A-171B-48D3-904C-43D6977C43C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F2A2F2F-9F81-4730-BB06-3FA8BF634E0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C9F1316F-7E30-4FDB-B6CD-3259E3184F5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7B1FCB05-CB1E-4684-B8A6-5F6BE8CFDB5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DB1B0E69-198B-47D8-A956-D64FCBBB714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A1F918ED-7F33-44C1-B47A-3E5E08EC4E8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56543EBE-8487-4AE8-89B3-AFBF2A3C1E7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99DD98E3-63F5-4B3A-BBD4-756288778FD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D0424E82-765D-4C85-922A-05AC3E9300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AEA9E2DF-79F3-42A4-9860-573B485F7C0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A59856E3-F8C0-4456-B5BA-B40960FEE85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FE74136-D9EE-4BC6-94F7-9F466A60352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7B526E1F-5C4B-4F13-AD2E-A3E96427241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7E73236-AA72-44EF-AC97-F0B00AF1DDC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3A92E26C-3832-46DE-A04F-D21F78BE951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52F5D0B-2AB1-410D-985B-CE09C6670E9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EBE75C6-A94E-4EA6-B3A3-07552EAA9CE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14C7702-A68F-4279-8858-606EAEC9B1F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294BD33B-3EBE-49B7-959F-E1C7B98A30C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5BD27384-C8A5-464F-ADC4-BA68BAF240B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2C11C379-C483-456D-8EA3-5D632D0F104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BE38C76D-0F19-41C3-AE3D-22BD94A6282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793CE759-BDAC-46CF-B334-0D2154BCD12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648C4979-1270-4A73-9A71-CD7877218B5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044E5537-EB83-4036-9358-5F2E7901AED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C5940A5-302A-4579-A360-653933C85D8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3" name="Rankraštį 1">
          <a:extLst>
            <a:ext uri="{FF2B5EF4-FFF2-40B4-BE49-F238E27FC236}">
              <a16:creationId xmlns:a16="http://schemas.microsoft.com/office/drawing/2014/main" id="{CCC53DF7-E32E-41A0-98E9-B5B483D5497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3F067-1069-4F8E-9469-7C81F3B31572}">
  <dimension ref="A1:AI73"/>
  <sheetViews>
    <sheetView tabSelected="1" zoomScale="60" zoomScaleNormal="60" workbookViewId="0">
      <selection activeCell="R34" sqref="R34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8" width="2.6640625" style="277" customWidth="1"/>
    <col min="19" max="19" width="22.88671875" style="277" customWidth="1"/>
    <col min="20" max="20" width="20.5546875" style="277" customWidth="1"/>
    <col min="21" max="21" width="12.33203125" style="277" customWidth="1"/>
    <col min="22" max="22" width="11.88671875" style="277" bestFit="1" customWidth="1"/>
    <col min="23" max="23" width="13.6640625" style="277" customWidth="1"/>
    <col min="24" max="24" width="12.5546875" style="277" bestFit="1" customWidth="1"/>
    <col min="25" max="25" width="12" style="277" bestFit="1" customWidth="1"/>
    <col min="26" max="26" width="14.88671875" style="277" customWidth="1"/>
    <col min="27" max="27" width="12" style="277" bestFit="1" customWidth="1"/>
    <col min="28" max="31" width="8.88671875" style="277"/>
    <col min="32" max="32" width="10.88671875" style="277" bestFit="1" customWidth="1"/>
    <col min="33" max="33" width="9.6640625" style="277" bestFit="1" customWidth="1"/>
    <col min="34" max="16384" width="8.88671875" style="277"/>
  </cols>
  <sheetData>
    <row r="1" spans="1:29" ht="19.5" customHeight="1">
      <c r="E1" s="235" t="s">
        <v>506</v>
      </c>
      <c r="F1" s="235"/>
      <c r="G1" s="235"/>
      <c r="H1" s="235"/>
      <c r="I1" s="235"/>
    </row>
    <row r="2" spans="1:29" ht="19.5" customHeight="1">
      <c r="E2" s="235" t="s">
        <v>507</v>
      </c>
      <c r="F2" s="235"/>
      <c r="G2" s="235"/>
      <c r="H2" s="235"/>
      <c r="I2" s="235"/>
      <c r="J2" s="235"/>
      <c r="K2" s="235"/>
    </row>
    <row r="3" spans="1:29">
      <c r="S3" s="348"/>
      <c r="T3" s="348"/>
      <c r="U3" s="348"/>
      <c r="V3" s="348"/>
      <c r="W3" s="348"/>
      <c r="X3" s="348"/>
      <c r="Y3" s="348"/>
      <c r="Z3" s="348"/>
      <c r="AA3" s="348"/>
    </row>
    <row r="4" spans="1:29" ht="15.75" customHeight="1" thickBot="1">
      <c r="S4" s="348"/>
      <c r="T4" s="348"/>
      <c r="U4" s="348"/>
      <c r="V4" s="348"/>
      <c r="W4" s="348"/>
      <c r="X4" s="348"/>
      <c r="Y4" s="348"/>
      <c r="Z4" s="348"/>
      <c r="AA4" s="348"/>
    </row>
    <row r="5" spans="1:29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  <c r="S5" s="348"/>
      <c r="T5" s="348"/>
      <c r="U5" s="348"/>
      <c r="V5" s="348"/>
      <c r="W5" s="348"/>
      <c r="X5" s="348"/>
      <c r="Y5" s="348"/>
      <c r="Z5" s="33"/>
      <c r="AA5" s="348"/>
    </row>
    <row r="6" spans="1:29">
      <c r="A6" s="346"/>
      <c r="B6" s="346"/>
      <c r="C6" s="343"/>
      <c r="D6" s="237" t="s">
        <v>504</v>
      </c>
      <c r="E6" s="237" t="s">
        <v>498</v>
      </c>
      <c r="F6" s="343"/>
      <c r="G6" s="343" t="s">
        <v>504</v>
      </c>
      <c r="H6" s="343"/>
      <c r="I6" s="343"/>
      <c r="J6" s="343"/>
      <c r="K6" s="343"/>
      <c r="L6" s="343"/>
      <c r="M6" s="343"/>
      <c r="N6" s="343"/>
      <c r="O6" s="343"/>
      <c r="S6" s="348"/>
      <c r="T6" s="348"/>
      <c r="U6" s="348"/>
      <c r="V6" s="348"/>
      <c r="W6" s="348"/>
      <c r="X6" s="348"/>
      <c r="Y6" s="348"/>
      <c r="Z6" s="348"/>
      <c r="AA6" s="348"/>
    </row>
    <row r="7" spans="1:29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  <c r="S7" s="348"/>
      <c r="T7" s="348"/>
      <c r="U7" s="348"/>
      <c r="V7" s="348"/>
      <c r="W7" s="348"/>
      <c r="X7" s="348"/>
      <c r="Y7" s="348"/>
      <c r="Z7" s="348"/>
      <c r="AA7" s="348"/>
    </row>
    <row r="8" spans="1:29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  <c r="S8" s="348"/>
      <c r="T8" s="348"/>
      <c r="U8" s="348"/>
      <c r="V8" s="348"/>
      <c r="W8" s="348"/>
      <c r="X8" s="348"/>
      <c r="Y8" s="348"/>
      <c r="Z8" s="33"/>
      <c r="AA8" s="348"/>
    </row>
    <row r="9" spans="1:29" ht="15" customHeight="1">
      <c r="A9" s="345"/>
      <c r="B9" s="345"/>
      <c r="C9" s="342" t="s">
        <v>13</v>
      </c>
      <c r="D9" s="339"/>
      <c r="E9" s="339"/>
      <c r="F9" s="342" t="s">
        <v>15</v>
      </c>
      <c r="G9" s="339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  <c r="S9" s="348"/>
      <c r="T9" s="348"/>
      <c r="U9" s="348"/>
      <c r="V9" s="348"/>
      <c r="W9" s="348"/>
      <c r="X9" s="348"/>
      <c r="Y9" s="348"/>
      <c r="Z9" s="348"/>
      <c r="AA9" s="348"/>
    </row>
    <row r="10" spans="1:29">
      <c r="A10" s="346"/>
      <c r="B10" s="346"/>
      <c r="C10" s="343"/>
      <c r="D10" s="340" t="s">
        <v>505</v>
      </c>
      <c r="E10" s="340" t="s">
        <v>501</v>
      </c>
      <c r="F10" s="343"/>
      <c r="G10" s="340" t="s">
        <v>505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  <c r="S10" s="348"/>
      <c r="T10" s="348"/>
      <c r="U10" s="348"/>
      <c r="V10" s="348"/>
      <c r="W10" s="348"/>
      <c r="X10" s="348"/>
      <c r="Y10" s="348"/>
      <c r="Z10" s="348"/>
      <c r="AA10" s="348"/>
    </row>
    <row r="11" spans="1:29">
      <c r="A11" s="346"/>
      <c r="B11" s="346"/>
      <c r="C11" s="343"/>
      <c r="D11" s="340" t="s">
        <v>14</v>
      </c>
      <c r="E11" s="237" t="s">
        <v>14</v>
      </c>
      <c r="F11" s="343"/>
      <c r="G11" s="340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350"/>
      <c r="S11" s="348"/>
      <c r="T11" s="350"/>
      <c r="U11" s="349"/>
      <c r="V11" s="348"/>
      <c r="W11" s="348"/>
      <c r="X11" s="348"/>
      <c r="Y11" s="348"/>
      <c r="Z11" s="33"/>
      <c r="AA11" s="348"/>
    </row>
    <row r="12" spans="1:29" ht="15.6" customHeight="1" thickBot="1">
      <c r="A12" s="346"/>
      <c r="B12" s="347"/>
      <c r="C12" s="344"/>
      <c r="D12" s="341"/>
      <c r="E12" s="238" t="s">
        <v>2</v>
      </c>
      <c r="F12" s="344"/>
      <c r="G12" s="341" t="s">
        <v>17</v>
      </c>
      <c r="H12" s="263"/>
      <c r="I12" s="344"/>
      <c r="J12" s="263"/>
      <c r="K12" s="263"/>
      <c r="L12" s="263"/>
      <c r="M12" s="263"/>
      <c r="N12" s="263"/>
      <c r="O12" s="344"/>
      <c r="R12" s="350"/>
      <c r="S12" s="348"/>
      <c r="T12" s="350"/>
      <c r="U12" s="349"/>
      <c r="V12" s="349"/>
      <c r="W12" s="278"/>
      <c r="X12" s="8"/>
      <c r="Y12" s="278"/>
      <c r="Z12" s="33"/>
    </row>
    <row r="13" spans="1:29" ht="25.35" customHeight="1">
      <c r="A13" s="282">
        <v>1</v>
      </c>
      <c r="B13" s="352" t="s">
        <v>67</v>
      </c>
      <c r="C13" s="288" t="s">
        <v>496</v>
      </c>
      <c r="D13" s="287">
        <v>87617.64</v>
      </c>
      <c r="E13" s="286" t="s">
        <v>30</v>
      </c>
      <c r="F13" s="355" t="s">
        <v>30</v>
      </c>
      <c r="G13" s="287">
        <v>11975</v>
      </c>
      <c r="H13" s="286">
        <v>282</v>
      </c>
      <c r="I13" s="286">
        <f>G13/H13</f>
        <v>42.464539007092199</v>
      </c>
      <c r="J13" s="286">
        <v>15</v>
      </c>
      <c r="K13" s="286">
        <v>1</v>
      </c>
      <c r="L13" s="287">
        <v>97128.36</v>
      </c>
      <c r="M13" s="287">
        <v>13366</v>
      </c>
      <c r="N13" s="284">
        <v>44610</v>
      </c>
      <c r="O13" s="283" t="s">
        <v>73</v>
      </c>
      <c r="P13" s="279"/>
      <c r="Q13" s="293"/>
      <c r="R13" s="362"/>
      <c r="S13" s="362"/>
      <c r="T13" s="362"/>
      <c r="U13" s="363"/>
      <c r="V13" s="363"/>
      <c r="W13" s="363"/>
      <c r="X13" s="364"/>
      <c r="Y13" s="364"/>
      <c r="Z13" s="349"/>
      <c r="AA13" s="349"/>
    </row>
    <row r="14" spans="1:29" s="348" customFormat="1" ht="25.35" customHeight="1">
      <c r="A14" s="352">
        <v>2</v>
      </c>
      <c r="B14" s="365" t="s">
        <v>67</v>
      </c>
      <c r="C14" s="357" t="s">
        <v>497</v>
      </c>
      <c r="D14" s="356">
        <v>55675.77</v>
      </c>
      <c r="E14" s="355" t="s">
        <v>30</v>
      </c>
      <c r="F14" s="355" t="s">
        <v>30</v>
      </c>
      <c r="G14" s="356">
        <v>9426</v>
      </c>
      <c r="H14" s="355">
        <v>271</v>
      </c>
      <c r="I14" s="355">
        <f>G14/H14</f>
        <v>34.782287822878232</v>
      </c>
      <c r="J14" s="355">
        <v>21</v>
      </c>
      <c r="K14" s="355">
        <v>1</v>
      </c>
      <c r="L14" s="356">
        <v>76665.919999999998</v>
      </c>
      <c r="M14" s="356">
        <v>12840</v>
      </c>
      <c r="N14" s="354">
        <v>44610</v>
      </c>
      <c r="O14" s="353" t="s">
        <v>183</v>
      </c>
      <c r="P14" s="350"/>
      <c r="Q14" s="362"/>
      <c r="R14" s="362"/>
      <c r="S14" s="362"/>
      <c r="T14" s="362"/>
      <c r="U14" s="363"/>
      <c r="V14" s="363"/>
      <c r="W14" s="349"/>
      <c r="X14" s="364"/>
      <c r="Y14" s="363"/>
      <c r="Z14" s="364"/>
    </row>
    <row r="15" spans="1:29" s="348" customFormat="1" ht="25.35" customHeight="1">
      <c r="A15" s="352">
        <v>3</v>
      </c>
      <c r="B15" s="352" t="s">
        <v>67</v>
      </c>
      <c r="C15" s="357" t="s">
        <v>502</v>
      </c>
      <c r="D15" s="356">
        <v>29038.579999999998</v>
      </c>
      <c r="E15" s="355" t="s">
        <v>30</v>
      </c>
      <c r="F15" s="355" t="s">
        <v>30</v>
      </c>
      <c r="G15" s="356">
        <v>6159</v>
      </c>
      <c r="H15" s="355">
        <v>226</v>
      </c>
      <c r="I15" s="355">
        <f>G15/H15</f>
        <v>27.252212389380531</v>
      </c>
      <c r="J15" s="355">
        <v>23</v>
      </c>
      <c r="K15" s="355">
        <v>1</v>
      </c>
      <c r="L15" s="356">
        <v>30237.83</v>
      </c>
      <c r="M15" s="356">
        <v>6397</v>
      </c>
      <c r="N15" s="354">
        <v>44610</v>
      </c>
      <c r="O15" s="353" t="s">
        <v>43</v>
      </c>
      <c r="P15" s="350"/>
      <c r="Q15" s="362"/>
      <c r="R15" s="362"/>
      <c r="S15" s="362"/>
      <c r="T15" s="362"/>
      <c r="V15" s="349"/>
      <c r="W15" s="33"/>
      <c r="X15" s="8"/>
      <c r="Y15" s="349"/>
      <c r="AC15" s="349"/>
    </row>
    <row r="16" spans="1:29" s="348" customFormat="1" ht="25.35" customHeight="1">
      <c r="A16" s="352">
        <v>4</v>
      </c>
      <c r="B16" s="366">
        <v>2</v>
      </c>
      <c r="C16" s="357" t="s">
        <v>479</v>
      </c>
      <c r="D16" s="356">
        <v>24629.06</v>
      </c>
      <c r="E16" s="355">
        <v>56639.519999999997</v>
      </c>
      <c r="F16" s="359">
        <f>(D16-E16)/E16</f>
        <v>-0.56516121605550329</v>
      </c>
      <c r="G16" s="356">
        <v>4924</v>
      </c>
      <c r="H16" s="355">
        <v>206</v>
      </c>
      <c r="I16" s="355">
        <f>G16/H16</f>
        <v>23.902912621359224</v>
      </c>
      <c r="J16" s="355">
        <v>16</v>
      </c>
      <c r="K16" s="355">
        <v>2</v>
      </c>
      <c r="L16" s="356">
        <v>84017.63</v>
      </c>
      <c r="M16" s="356">
        <v>17272</v>
      </c>
      <c r="N16" s="354">
        <v>44603</v>
      </c>
      <c r="O16" s="353" t="s">
        <v>27</v>
      </c>
      <c r="P16" s="350"/>
      <c r="Q16" s="362"/>
      <c r="R16" s="362"/>
      <c r="S16" s="335"/>
      <c r="T16" s="362"/>
      <c r="V16" s="363"/>
      <c r="W16" s="363"/>
      <c r="X16" s="363"/>
      <c r="Y16" s="364"/>
      <c r="Z16" s="364"/>
      <c r="AA16" s="8"/>
      <c r="AB16" s="349"/>
      <c r="AC16" s="349"/>
    </row>
    <row r="17" spans="1:29" s="348" customFormat="1" ht="25.35" customHeight="1">
      <c r="A17" s="352">
        <v>5</v>
      </c>
      <c r="B17" s="366">
        <v>3</v>
      </c>
      <c r="C17" s="357" t="s">
        <v>489</v>
      </c>
      <c r="D17" s="356">
        <v>20729.38</v>
      </c>
      <c r="E17" s="355">
        <v>54767.31</v>
      </c>
      <c r="F17" s="359">
        <f>(D17-E17)/E17</f>
        <v>-0.62150085516341769</v>
      </c>
      <c r="G17" s="356">
        <v>3225</v>
      </c>
      <c r="H17" s="355">
        <v>168</v>
      </c>
      <c r="I17" s="355">
        <f>G17/H17</f>
        <v>19.196428571428573</v>
      </c>
      <c r="J17" s="355">
        <v>14</v>
      </c>
      <c r="K17" s="355">
        <v>2</v>
      </c>
      <c r="L17" s="356">
        <v>76086</v>
      </c>
      <c r="M17" s="356">
        <v>11859</v>
      </c>
      <c r="N17" s="354">
        <v>44603</v>
      </c>
      <c r="O17" s="353" t="s">
        <v>32</v>
      </c>
      <c r="P17" s="350"/>
      <c r="Q17" s="362"/>
      <c r="R17" s="362"/>
      <c r="S17" s="362"/>
      <c r="T17" s="362"/>
      <c r="V17" s="350"/>
      <c r="W17" s="363"/>
      <c r="X17" s="363"/>
      <c r="Y17" s="364"/>
      <c r="Z17" s="364"/>
      <c r="AA17" s="8"/>
      <c r="AB17" s="349"/>
      <c r="AC17" s="349"/>
    </row>
    <row r="18" spans="1:29" ht="25.35" customHeight="1">
      <c r="A18" s="352">
        <v>6</v>
      </c>
      <c r="B18" s="296">
        <v>1</v>
      </c>
      <c r="C18" s="288" t="s">
        <v>490</v>
      </c>
      <c r="D18" s="287">
        <v>19391.88</v>
      </c>
      <c r="E18" s="286">
        <v>77296.69</v>
      </c>
      <c r="F18" s="291">
        <f>(D18-E18)/E18</f>
        <v>-0.74912405692921646</v>
      </c>
      <c r="G18" s="287">
        <v>2916</v>
      </c>
      <c r="H18" s="286">
        <v>161</v>
      </c>
      <c r="I18" s="286">
        <f>G18/H18</f>
        <v>18.111801242236027</v>
      </c>
      <c r="J18" s="286">
        <v>14</v>
      </c>
      <c r="K18" s="286">
        <v>2</v>
      </c>
      <c r="L18" s="287">
        <v>101114</v>
      </c>
      <c r="M18" s="287">
        <v>14011</v>
      </c>
      <c r="N18" s="284">
        <v>44603</v>
      </c>
      <c r="O18" s="283" t="s">
        <v>52</v>
      </c>
      <c r="P18" s="279"/>
      <c r="Q18" s="362"/>
      <c r="R18" s="362"/>
      <c r="S18" s="362"/>
      <c r="T18" s="362"/>
      <c r="U18" s="363"/>
      <c r="V18" s="363"/>
      <c r="W18" s="349"/>
      <c r="X18" s="8"/>
      <c r="Y18" s="363"/>
      <c r="Z18" s="364"/>
      <c r="AA18" s="364"/>
      <c r="AB18" s="278"/>
    </row>
    <row r="19" spans="1:29" ht="25.35" customHeight="1">
      <c r="A19" s="352">
        <v>7</v>
      </c>
      <c r="B19" s="296">
        <v>4</v>
      </c>
      <c r="C19" s="288" t="s">
        <v>466</v>
      </c>
      <c r="D19" s="287">
        <v>19014.330000000002</v>
      </c>
      <c r="E19" s="286">
        <v>48676.160000000003</v>
      </c>
      <c r="F19" s="291">
        <f>(D19-E19)/E19</f>
        <v>-0.60937078849276527</v>
      </c>
      <c r="G19" s="287">
        <v>2828</v>
      </c>
      <c r="H19" s="286">
        <v>136</v>
      </c>
      <c r="I19" s="286">
        <f>G19/H19</f>
        <v>20.794117647058822</v>
      </c>
      <c r="J19" s="286">
        <v>8</v>
      </c>
      <c r="K19" s="286">
        <v>3</v>
      </c>
      <c r="L19" s="287">
        <v>136004.07</v>
      </c>
      <c r="M19" s="287">
        <v>18855</v>
      </c>
      <c r="N19" s="284">
        <v>44596</v>
      </c>
      <c r="O19" s="283" t="s">
        <v>27</v>
      </c>
      <c r="P19" s="279"/>
      <c r="Q19" s="362"/>
      <c r="R19" s="362"/>
      <c r="S19" s="362"/>
      <c r="T19" s="362"/>
      <c r="U19" s="363"/>
      <c r="V19" s="363"/>
      <c r="W19" s="349"/>
      <c r="X19" s="8"/>
      <c r="Y19" s="364"/>
      <c r="Z19" s="364"/>
      <c r="AA19" s="363"/>
      <c r="AB19" s="278"/>
    </row>
    <row r="20" spans="1:29" ht="25.35" customHeight="1">
      <c r="A20" s="352">
        <v>8</v>
      </c>
      <c r="B20" s="352" t="s">
        <v>67</v>
      </c>
      <c r="C20" s="288" t="s">
        <v>509</v>
      </c>
      <c r="D20" s="287">
        <v>10048.86</v>
      </c>
      <c r="E20" s="286" t="s">
        <v>30</v>
      </c>
      <c r="F20" s="355" t="s">
        <v>30</v>
      </c>
      <c r="G20" s="287">
        <v>1477</v>
      </c>
      <c r="H20" s="286">
        <v>48</v>
      </c>
      <c r="I20" s="286">
        <f>G20/H20</f>
        <v>30.770833333333332</v>
      </c>
      <c r="J20" s="286">
        <v>10</v>
      </c>
      <c r="K20" s="286">
        <v>1</v>
      </c>
      <c r="L20" s="287">
        <v>10049</v>
      </c>
      <c r="M20" s="287">
        <v>1477</v>
      </c>
      <c r="N20" s="284">
        <v>44610</v>
      </c>
      <c r="O20" s="283" t="s">
        <v>113</v>
      </c>
      <c r="P20" s="279"/>
      <c r="Q20" s="362"/>
      <c r="R20" s="362"/>
      <c r="S20" s="362"/>
      <c r="T20" s="362"/>
      <c r="U20" s="350"/>
      <c r="V20" s="350"/>
      <c r="W20" s="349"/>
      <c r="X20" s="8"/>
      <c r="Y20" s="350"/>
      <c r="Z20" s="349"/>
      <c r="AA20" s="348"/>
      <c r="AC20" s="278"/>
    </row>
    <row r="21" spans="1:29" ht="25.35" customHeight="1">
      <c r="A21" s="352">
        <v>9</v>
      </c>
      <c r="B21" s="296">
        <v>5</v>
      </c>
      <c r="C21" s="288" t="s">
        <v>429</v>
      </c>
      <c r="D21" s="287">
        <v>9517.0800000000017</v>
      </c>
      <c r="E21" s="286">
        <v>22423.679999999997</v>
      </c>
      <c r="F21" s="291">
        <f>(D21-E21)/E21</f>
        <v>-0.57557903073893302</v>
      </c>
      <c r="G21" s="287">
        <v>1404</v>
      </c>
      <c r="H21" s="355" t="s">
        <v>30</v>
      </c>
      <c r="I21" s="286" t="s">
        <v>30</v>
      </c>
      <c r="J21" s="286">
        <v>9</v>
      </c>
      <c r="K21" s="286">
        <v>8</v>
      </c>
      <c r="L21" s="287">
        <v>612738.69999999995</v>
      </c>
      <c r="M21" s="287">
        <v>86169</v>
      </c>
      <c r="N21" s="284">
        <v>44561</v>
      </c>
      <c r="O21" s="283" t="s">
        <v>430</v>
      </c>
      <c r="P21" s="279"/>
      <c r="Q21" s="362"/>
      <c r="R21" s="362"/>
      <c r="S21" s="362"/>
      <c r="T21" s="362"/>
      <c r="U21" s="348"/>
      <c r="V21" s="363"/>
      <c r="W21" s="363"/>
      <c r="X21" s="363"/>
      <c r="Y21" s="364"/>
      <c r="Z21" s="295"/>
      <c r="AA21" s="8"/>
      <c r="AB21" s="278"/>
      <c r="AC21" s="278"/>
    </row>
    <row r="22" spans="1:29" ht="25.35" customHeight="1">
      <c r="A22" s="352">
        <v>10</v>
      </c>
      <c r="B22" s="296">
        <v>7</v>
      </c>
      <c r="C22" s="288" t="s">
        <v>467</v>
      </c>
      <c r="D22" s="356">
        <v>8383</v>
      </c>
      <c r="E22" s="286">
        <v>17855</v>
      </c>
      <c r="F22" s="291">
        <f>(D22-E22)/E22</f>
        <v>-0.53049565947913746</v>
      </c>
      <c r="G22" s="287">
        <v>1691</v>
      </c>
      <c r="H22" s="355" t="s">
        <v>30</v>
      </c>
      <c r="I22" s="286" t="s">
        <v>30</v>
      </c>
      <c r="J22" s="286">
        <v>13</v>
      </c>
      <c r="K22" s="286">
        <v>3</v>
      </c>
      <c r="L22" s="356">
        <v>41973</v>
      </c>
      <c r="M22" s="287">
        <v>8528</v>
      </c>
      <c r="N22" s="284">
        <v>44596</v>
      </c>
      <c r="O22" s="283" t="s">
        <v>31</v>
      </c>
      <c r="P22" s="279"/>
      <c r="Q22" s="362"/>
      <c r="R22" s="362"/>
      <c r="S22" s="362"/>
      <c r="T22" s="362"/>
      <c r="U22" s="348"/>
      <c r="V22" s="350"/>
      <c r="W22" s="363"/>
      <c r="X22" s="363"/>
      <c r="Y22" s="364"/>
      <c r="Z22" s="295"/>
      <c r="AA22" s="8"/>
      <c r="AB22" s="278"/>
      <c r="AC22" s="278"/>
    </row>
    <row r="23" spans="1:29" ht="25.35" customHeight="1">
      <c r="A23" s="248"/>
      <c r="B23" s="248"/>
      <c r="C23" s="266" t="s">
        <v>29</v>
      </c>
      <c r="D23" s="280">
        <f>SUM(D13:D22)</f>
        <v>284045.58</v>
      </c>
      <c r="E23" s="351">
        <v>340767.2</v>
      </c>
      <c r="F23" s="361">
        <f>(D23-E23)/E23</f>
        <v>-0.16645269849915131</v>
      </c>
      <c r="G23" s="351">
        <f t="shared" ref="E23:G23" si="0">SUM(G13:G22)</f>
        <v>46025</v>
      </c>
      <c r="H23" s="280"/>
      <c r="I23" s="251"/>
      <c r="J23" s="250"/>
      <c r="K23" s="252"/>
      <c r="L23" s="253"/>
      <c r="M23" s="257"/>
      <c r="N23" s="254"/>
      <c r="O23" s="281"/>
      <c r="P23" s="279"/>
      <c r="R23" s="293"/>
      <c r="U23" s="278"/>
      <c r="V23" s="278"/>
      <c r="W23" s="278"/>
      <c r="Z23" s="279"/>
    </row>
    <row r="24" spans="1:29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93"/>
      <c r="U24" s="279"/>
      <c r="V24" s="279"/>
      <c r="Z24" s="279"/>
    </row>
    <row r="25" spans="1:29" ht="25.35" customHeight="1">
      <c r="A25" s="352">
        <v>11</v>
      </c>
      <c r="B25" s="296">
        <v>13</v>
      </c>
      <c r="C25" s="288" t="s">
        <v>368</v>
      </c>
      <c r="D25" s="287">
        <v>7911.88</v>
      </c>
      <c r="E25" s="356">
        <v>11045.1</v>
      </c>
      <c r="F25" s="291">
        <f>(D25-E25)/E25</f>
        <v>-0.2836751138513911</v>
      </c>
      <c r="G25" s="287">
        <v>1514</v>
      </c>
      <c r="H25" s="286">
        <v>32</v>
      </c>
      <c r="I25" s="286">
        <f>G25/H25</f>
        <v>47.3125</v>
      </c>
      <c r="J25" s="286">
        <v>4</v>
      </c>
      <c r="K25" s="286">
        <v>13</v>
      </c>
      <c r="L25" s="287">
        <v>205769</v>
      </c>
      <c r="M25" s="287">
        <v>40964</v>
      </c>
      <c r="N25" s="284">
        <v>44526</v>
      </c>
      <c r="O25" s="283" t="s">
        <v>32</v>
      </c>
      <c r="P25" s="279"/>
      <c r="Q25" s="362"/>
      <c r="R25" s="362"/>
      <c r="S25" s="362"/>
      <c r="T25" s="362"/>
      <c r="U25" s="362"/>
      <c r="V25" s="362"/>
      <c r="W25" s="362"/>
      <c r="X25" s="364"/>
      <c r="Y25" s="364"/>
      <c r="Z25" s="8"/>
      <c r="AA25" s="278"/>
      <c r="AB25" s="278"/>
    </row>
    <row r="26" spans="1:29" ht="25.35" customHeight="1">
      <c r="A26" s="352">
        <v>12</v>
      </c>
      <c r="B26" s="296">
        <v>8</v>
      </c>
      <c r="C26" s="288" t="s">
        <v>427</v>
      </c>
      <c r="D26" s="287">
        <v>7346.54</v>
      </c>
      <c r="E26" s="355">
        <v>17757.45</v>
      </c>
      <c r="F26" s="291">
        <f>(D26-E26)/E26</f>
        <v>-0.58628406668750299</v>
      </c>
      <c r="G26" s="287">
        <v>1407</v>
      </c>
      <c r="H26" s="286">
        <v>63</v>
      </c>
      <c r="I26" s="286">
        <f>G26/H26</f>
        <v>22.333333333333332</v>
      </c>
      <c r="J26" s="286">
        <v>8</v>
      </c>
      <c r="K26" s="286">
        <v>7</v>
      </c>
      <c r="L26" s="287">
        <v>176056</v>
      </c>
      <c r="M26" s="287">
        <v>34473</v>
      </c>
      <c r="N26" s="284">
        <v>44568</v>
      </c>
      <c r="O26" s="283" t="s">
        <v>113</v>
      </c>
      <c r="P26" s="279"/>
      <c r="Q26" s="362"/>
      <c r="R26" s="362"/>
      <c r="S26" s="362"/>
      <c r="T26" s="362"/>
      <c r="U26" s="362"/>
      <c r="V26" s="362"/>
      <c r="W26" s="362"/>
      <c r="X26" s="364"/>
      <c r="Y26" s="364"/>
      <c r="Z26" s="8"/>
      <c r="AA26" s="278"/>
      <c r="AB26" s="278"/>
    </row>
    <row r="27" spans="1:29" ht="25.35" customHeight="1">
      <c r="A27" s="352">
        <v>13</v>
      </c>
      <c r="B27" s="296">
        <v>11</v>
      </c>
      <c r="C27" s="288" t="s">
        <v>412</v>
      </c>
      <c r="D27" s="356">
        <v>6356.1</v>
      </c>
      <c r="E27" s="356">
        <v>11948.32</v>
      </c>
      <c r="F27" s="291">
        <f>(D27-E27)/E27</f>
        <v>-0.46803399975896187</v>
      </c>
      <c r="G27" s="287">
        <v>1004</v>
      </c>
      <c r="H27" s="355">
        <v>36</v>
      </c>
      <c r="I27" s="286">
        <f>G27/H27</f>
        <v>27.888888888888889</v>
      </c>
      <c r="J27" s="286">
        <v>6</v>
      </c>
      <c r="K27" s="286">
        <v>10</v>
      </c>
      <c r="L27" s="356">
        <v>794166.1</v>
      </c>
      <c r="M27" s="287">
        <v>115385</v>
      </c>
      <c r="N27" s="284">
        <v>44547</v>
      </c>
      <c r="O27" s="283" t="s">
        <v>73</v>
      </c>
      <c r="P27" s="279"/>
      <c r="Q27" s="362"/>
      <c r="R27" s="362"/>
      <c r="S27" s="362"/>
      <c r="T27" s="363"/>
      <c r="U27" s="363"/>
      <c r="V27" s="363"/>
      <c r="W27" s="363"/>
      <c r="X27" s="364"/>
      <c r="Y27" s="363"/>
      <c r="Z27" s="8"/>
      <c r="AA27" s="278"/>
      <c r="AB27" s="278"/>
    </row>
    <row r="28" spans="1:29" ht="25.35" customHeight="1">
      <c r="A28" s="352">
        <v>14</v>
      </c>
      <c r="B28" s="296">
        <v>15</v>
      </c>
      <c r="C28" s="288" t="s">
        <v>492</v>
      </c>
      <c r="D28" s="287">
        <v>5950.51</v>
      </c>
      <c r="E28" s="355">
        <v>9291.69</v>
      </c>
      <c r="F28" s="291">
        <f>(D28-E28)/E28</f>
        <v>-0.35958797592257169</v>
      </c>
      <c r="G28" s="287">
        <v>856</v>
      </c>
      <c r="H28" s="286">
        <v>35</v>
      </c>
      <c r="I28" s="286">
        <f>G28/H28</f>
        <v>24.457142857142856</v>
      </c>
      <c r="J28" s="286">
        <v>5</v>
      </c>
      <c r="K28" s="286">
        <v>2</v>
      </c>
      <c r="L28" s="287">
        <v>15242</v>
      </c>
      <c r="M28" s="287">
        <v>2222</v>
      </c>
      <c r="N28" s="284">
        <v>44603</v>
      </c>
      <c r="O28" s="283" t="s">
        <v>33</v>
      </c>
      <c r="P28" s="279"/>
      <c r="Q28" s="293"/>
      <c r="R28" s="362"/>
      <c r="S28" s="362"/>
      <c r="T28" s="362"/>
      <c r="U28" s="363"/>
      <c r="V28" s="363"/>
      <c r="W28" s="294"/>
      <c r="X28" s="295"/>
      <c r="Y28" s="295"/>
      <c r="Z28" s="8"/>
      <c r="AA28" s="278"/>
      <c r="AB28" s="278"/>
    </row>
    <row r="29" spans="1:29" s="348" customFormat="1" ht="25.35" customHeight="1">
      <c r="A29" s="352">
        <v>15</v>
      </c>
      <c r="B29" s="366">
        <v>16</v>
      </c>
      <c r="C29" s="357" t="s">
        <v>454</v>
      </c>
      <c r="D29" s="356">
        <v>3883.34</v>
      </c>
      <c r="E29" s="355">
        <v>8909.33</v>
      </c>
      <c r="F29" s="359">
        <f>(D29-E29)/E29</f>
        <v>-0.56412659537810361</v>
      </c>
      <c r="G29" s="356">
        <v>580</v>
      </c>
      <c r="H29" s="355">
        <v>27</v>
      </c>
      <c r="I29" s="355">
        <f>G29/H29</f>
        <v>21.481481481481481</v>
      </c>
      <c r="J29" s="355">
        <v>5</v>
      </c>
      <c r="K29" s="355">
        <v>5</v>
      </c>
      <c r="L29" s="356">
        <v>65482</v>
      </c>
      <c r="M29" s="356">
        <v>10073</v>
      </c>
      <c r="N29" s="354">
        <v>44582</v>
      </c>
      <c r="O29" s="353" t="s">
        <v>32</v>
      </c>
      <c r="P29" s="350"/>
      <c r="Q29" s="362"/>
      <c r="R29" s="362"/>
      <c r="S29" s="362"/>
      <c r="T29" s="362"/>
      <c r="U29" s="363"/>
      <c r="V29" s="363"/>
      <c r="W29" s="363"/>
      <c r="X29" s="364"/>
      <c r="Y29" s="364"/>
      <c r="Z29" s="8"/>
      <c r="AA29" s="349"/>
      <c r="AB29" s="349"/>
    </row>
    <row r="30" spans="1:29" ht="25.35" customHeight="1">
      <c r="A30" s="352">
        <v>16</v>
      </c>
      <c r="B30" s="296">
        <v>9</v>
      </c>
      <c r="C30" s="288" t="s">
        <v>411</v>
      </c>
      <c r="D30" s="356">
        <v>3873.2</v>
      </c>
      <c r="E30" s="356">
        <v>12891.65</v>
      </c>
      <c r="F30" s="291">
        <f>(D30-E30)/E30</f>
        <v>-0.69955746549122888</v>
      </c>
      <c r="G30" s="287">
        <v>743</v>
      </c>
      <c r="H30" s="286">
        <v>38</v>
      </c>
      <c r="I30" s="286">
        <f>G30/H30</f>
        <v>19.55263157894737</v>
      </c>
      <c r="J30" s="286">
        <v>5</v>
      </c>
      <c r="K30" s="286">
        <v>9</v>
      </c>
      <c r="L30" s="356">
        <v>315052</v>
      </c>
      <c r="M30" s="287">
        <v>63935</v>
      </c>
      <c r="N30" s="284">
        <v>44554</v>
      </c>
      <c r="O30" s="283" t="s">
        <v>52</v>
      </c>
      <c r="P30" s="279"/>
      <c r="Q30" s="293"/>
      <c r="R30" s="362"/>
      <c r="S30" s="362"/>
      <c r="T30" s="362"/>
      <c r="U30" s="335"/>
      <c r="V30" s="363"/>
      <c r="W30" s="294"/>
      <c r="X30" s="278"/>
      <c r="Y30" s="295"/>
      <c r="Z30" s="295"/>
      <c r="AA30" s="8"/>
      <c r="AB30" s="278"/>
      <c r="AC30" s="278"/>
    </row>
    <row r="31" spans="1:29" ht="25.35" customHeight="1">
      <c r="A31" s="352">
        <v>17</v>
      </c>
      <c r="B31" s="366">
        <v>21</v>
      </c>
      <c r="C31" s="288" t="s">
        <v>465</v>
      </c>
      <c r="D31" s="287">
        <v>3070.7799999999997</v>
      </c>
      <c r="E31" s="355">
        <v>3974</v>
      </c>
      <c r="F31" s="291">
        <f>(D31-E31)/E31</f>
        <v>-0.22728233517866137</v>
      </c>
      <c r="G31" s="287">
        <v>519</v>
      </c>
      <c r="H31" s="286">
        <v>14</v>
      </c>
      <c r="I31" s="286">
        <f>G31/H31</f>
        <v>37.071428571428569</v>
      </c>
      <c r="J31" s="286">
        <v>3</v>
      </c>
      <c r="K31" s="286">
        <v>4</v>
      </c>
      <c r="L31" s="287">
        <v>23702.78</v>
      </c>
      <c r="M31" s="287">
        <v>3954</v>
      </c>
      <c r="N31" s="284">
        <v>44589</v>
      </c>
      <c r="O31" s="283" t="s">
        <v>59</v>
      </c>
      <c r="P31" s="279"/>
      <c r="Q31" s="293"/>
      <c r="R31" s="362"/>
      <c r="S31" s="362"/>
      <c r="T31" s="362"/>
      <c r="U31" s="363"/>
      <c r="V31" s="363"/>
      <c r="W31" s="294"/>
      <c r="X31" s="278"/>
      <c r="Y31" s="295"/>
      <c r="Z31" s="295"/>
      <c r="AA31" s="8"/>
      <c r="AB31" s="278"/>
    </row>
    <row r="32" spans="1:29" s="348" customFormat="1" ht="25.35" customHeight="1">
      <c r="A32" s="352">
        <v>18</v>
      </c>
      <c r="B32" s="366">
        <v>18</v>
      </c>
      <c r="C32" s="357" t="s">
        <v>455</v>
      </c>
      <c r="D32" s="356">
        <v>2088.4699999999998</v>
      </c>
      <c r="E32" s="355">
        <v>6631.4</v>
      </c>
      <c r="F32" s="359">
        <f>(D32-E32)/E32</f>
        <v>-0.68506348584009413</v>
      </c>
      <c r="G32" s="356">
        <v>436</v>
      </c>
      <c r="H32" s="355">
        <v>30</v>
      </c>
      <c r="I32" s="355">
        <f>G32/H32</f>
        <v>14.533333333333333</v>
      </c>
      <c r="J32" s="355">
        <v>4</v>
      </c>
      <c r="K32" s="355">
        <v>5</v>
      </c>
      <c r="L32" s="356">
        <v>46844.47</v>
      </c>
      <c r="M32" s="356">
        <v>8830</v>
      </c>
      <c r="N32" s="354">
        <v>44582</v>
      </c>
      <c r="O32" s="353" t="s">
        <v>265</v>
      </c>
      <c r="P32" s="350"/>
      <c r="Q32" s="362"/>
      <c r="R32" s="362"/>
      <c r="S32" s="362"/>
      <c r="T32" s="362"/>
      <c r="U32" s="363"/>
      <c r="V32" s="363"/>
      <c r="W32" s="363"/>
      <c r="X32" s="349"/>
      <c r="Y32" s="364"/>
      <c r="Z32" s="364"/>
      <c r="AA32" s="8"/>
      <c r="AB32" s="349"/>
      <c r="AC32" s="349"/>
    </row>
    <row r="33" spans="1:35" s="348" customFormat="1" ht="25.35" customHeight="1">
      <c r="A33" s="352">
        <v>19</v>
      </c>
      <c r="B33" s="366">
        <v>12</v>
      </c>
      <c r="C33" s="357" t="s">
        <v>478</v>
      </c>
      <c r="D33" s="356">
        <v>1958.84</v>
      </c>
      <c r="E33" s="355">
        <v>11853.74</v>
      </c>
      <c r="F33" s="359">
        <f>(D33-E33)/E33</f>
        <v>-0.83474920151783316</v>
      </c>
      <c r="G33" s="356">
        <v>380</v>
      </c>
      <c r="H33" s="355">
        <v>32</v>
      </c>
      <c r="I33" s="355">
        <f>G33/H33</f>
        <v>11.875</v>
      </c>
      <c r="J33" s="355">
        <v>6</v>
      </c>
      <c r="K33" s="355">
        <v>3</v>
      </c>
      <c r="L33" s="356">
        <v>25688.52</v>
      </c>
      <c r="M33" s="356">
        <v>4997</v>
      </c>
      <c r="N33" s="354">
        <v>44596</v>
      </c>
      <c r="O33" s="353" t="s">
        <v>303</v>
      </c>
      <c r="P33" s="350"/>
      <c r="Q33" s="362"/>
      <c r="R33" s="362"/>
      <c r="S33" s="362"/>
      <c r="T33" s="362"/>
      <c r="U33" s="363"/>
      <c r="V33" s="363"/>
      <c r="W33" s="363"/>
      <c r="X33" s="364"/>
      <c r="Y33" s="364"/>
      <c r="Z33" s="8"/>
      <c r="AA33" s="349"/>
      <c r="AB33" s="349"/>
    </row>
    <row r="34" spans="1:35" s="348" customFormat="1" ht="25.35" customHeight="1">
      <c r="A34" s="352">
        <v>20</v>
      </c>
      <c r="B34" s="366">
        <v>17</v>
      </c>
      <c r="C34" s="357" t="s">
        <v>463</v>
      </c>
      <c r="D34" s="356">
        <v>1894.72</v>
      </c>
      <c r="E34" s="355">
        <v>8538.85</v>
      </c>
      <c r="F34" s="359">
        <f>(D34-E34)/E34</f>
        <v>-0.77810595103556102</v>
      </c>
      <c r="G34" s="356">
        <v>373</v>
      </c>
      <c r="H34" s="355">
        <v>18</v>
      </c>
      <c r="I34" s="355">
        <f>G34/H34</f>
        <v>20.722222222222221</v>
      </c>
      <c r="J34" s="355">
        <v>5</v>
      </c>
      <c r="K34" s="355">
        <v>4</v>
      </c>
      <c r="L34" s="356">
        <v>35303</v>
      </c>
      <c r="M34" s="356">
        <v>6801</v>
      </c>
      <c r="N34" s="354">
        <v>44589</v>
      </c>
      <c r="O34" s="353" t="s">
        <v>33</v>
      </c>
      <c r="P34" s="350"/>
      <c r="Q34" s="362"/>
      <c r="R34" s="362"/>
      <c r="S34" s="362"/>
      <c r="T34" s="362"/>
      <c r="U34" s="363"/>
      <c r="V34" s="363"/>
      <c r="W34" s="363"/>
      <c r="X34" s="364"/>
      <c r="Y34" s="364"/>
      <c r="Z34" s="8"/>
      <c r="AA34" s="349"/>
      <c r="AB34" s="349"/>
    </row>
    <row r="35" spans="1:35" ht="25.2" customHeight="1">
      <c r="A35" s="248"/>
      <c r="B35" s="248"/>
      <c r="C35" s="266" t="s">
        <v>85</v>
      </c>
      <c r="D35" s="280">
        <f>SUM(D23:D34)</f>
        <v>328379.96000000002</v>
      </c>
      <c r="E35" s="351">
        <v>429007.98000000004</v>
      </c>
      <c r="F35" s="361">
        <f>(D35-E35)/E35</f>
        <v>-0.23455978604407315</v>
      </c>
      <c r="G35" s="351">
        <f t="shared" ref="E35:G35" si="1">SUM(G23:G34)</f>
        <v>53837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35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35" ht="25.35" customHeight="1">
      <c r="A37" s="352">
        <v>21</v>
      </c>
      <c r="B37" s="296">
        <v>10</v>
      </c>
      <c r="C37" s="288" t="s">
        <v>491</v>
      </c>
      <c r="D37" s="287">
        <v>1706</v>
      </c>
      <c r="E37" s="286">
        <v>12525</v>
      </c>
      <c r="F37" s="291">
        <f>(D37-E37)/E37</f>
        <v>-0.86379241516966065</v>
      </c>
      <c r="G37" s="287">
        <v>295</v>
      </c>
      <c r="H37" s="286" t="s">
        <v>30</v>
      </c>
      <c r="I37" s="286" t="s">
        <v>30</v>
      </c>
      <c r="J37" s="286">
        <v>8</v>
      </c>
      <c r="K37" s="286">
        <v>2</v>
      </c>
      <c r="L37" s="287">
        <v>14231</v>
      </c>
      <c r="M37" s="287">
        <v>2314</v>
      </c>
      <c r="N37" s="284">
        <v>44603</v>
      </c>
      <c r="O37" s="283" t="s">
        <v>31</v>
      </c>
      <c r="P37" s="279"/>
      <c r="Q37" s="293"/>
      <c r="R37" s="362"/>
      <c r="S37" s="362"/>
      <c r="T37" s="362"/>
      <c r="U37" s="363"/>
      <c r="V37" s="363"/>
      <c r="W37" s="294"/>
      <c r="X37" s="278"/>
      <c r="Y37" s="295"/>
      <c r="Z37" s="295"/>
      <c r="AA37" s="8"/>
      <c r="AB37" s="278"/>
    </row>
    <row r="38" spans="1:35" ht="25.35" customHeight="1">
      <c r="A38" s="352">
        <v>22</v>
      </c>
      <c r="B38" s="296">
        <v>19</v>
      </c>
      <c r="C38" s="288" t="s">
        <v>367</v>
      </c>
      <c r="D38" s="287">
        <v>1473.52</v>
      </c>
      <c r="E38" s="356">
        <v>5601.64</v>
      </c>
      <c r="F38" s="291">
        <f>(D38-E38)/E38</f>
        <v>-0.73694846509236589</v>
      </c>
      <c r="G38" s="287">
        <v>206</v>
      </c>
      <c r="H38" s="286">
        <v>7</v>
      </c>
      <c r="I38" s="286">
        <f>G38/H38</f>
        <v>29.428571428571427</v>
      </c>
      <c r="J38" s="286">
        <v>3</v>
      </c>
      <c r="K38" s="286">
        <v>13</v>
      </c>
      <c r="L38" s="287">
        <v>638491</v>
      </c>
      <c r="M38" s="287">
        <v>92047</v>
      </c>
      <c r="N38" s="284">
        <v>44526</v>
      </c>
      <c r="O38" s="283" t="s">
        <v>52</v>
      </c>
      <c r="P38" s="279"/>
      <c r="Q38" s="293"/>
      <c r="R38" s="362"/>
      <c r="S38" s="362"/>
      <c r="T38" s="362"/>
      <c r="U38" s="363"/>
      <c r="V38" s="363"/>
      <c r="W38" s="294"/>
      <c r="X38" s="295"/>
      <c r="Y38" s="278"/>
      <c r="Z38" s="8"/>
      <c r="AA38" s="295"/>
      <c r="AB38" s="278"/>
      <c r="AE38" s="293"/>
      <c r="AF38" s="330"/>
      <c r="AG38" s="330"/>
      <c r="AH38" s="330"/>
      <c r="AI38" s="330"/>
    </row>
    <row r="39" spans="1:35" ht="25.35" customHeight="1">
      <c r="A39" s="352">
        <v>23</v>
      </c>
      <c r="B39" s="296">
        <v>20</v>
      </c>
      <c r="C39" s="288" t="s">
        <v>447</v>
      </c>
      <c r="D39" s="287">
        <v>1153</v>
      </c>
      <c r="E39" s="286">
        <v>4910</v>
      </c>
      <c r="F39" s="291">
        <f>(D39-E39)/E39</f>
        <v>-0.76517311608961303</v>
      </c>
      <c r="G39" s="287">
        <v>167</v>
      </c>
      <c r="H39" s="286" t="s">
        <v>30</v>
      </c>
      <c r="I39" s="286" t="s">
        <v>30</v>
      </c>
      <c r="J39" s="286">
        <v>2</v>
      </c>
      <c r="K39" s="286">
        <v>6</v>
      </c>
      <c r="L39" s="287">
        <v>48432</v>
      </c>
      <c r="M39" s="287">
        <v>8443</v>
      </c>
      <c r="N39" s="284">
        <v>44575</v>
      </c>
      <c r="O39" s="283" t="s">
        <v>31</v>
      </c>
      <c r="P39" s="279"/>
      <c r="Q39" s="293"/>
      <c r="R39" s="362"/>
      <c r="S39" s="362"/>
      <c r="T39" s="362"/>
      <c r="U39" s="363"/>
      <c r="V39" s="363"/>
      <c r="W39" s="294"/>
      <c r="X39" s="295"/>
      <c r="Y39" s="278"/>
      <c r="Z39" s="8"/>
      <c r="AA39" s="295"/>
      <c r="AB39" s="278"/>
    </row>
    <row r="40" spans="1:35" ht="25.35" customHeight="1">
      <c r="A40" s="352">
        <v>24</v>
      </c>
      <c r="B40" s="296" t="s">
        <v>40</v>
      </c>
      <c r="C40" s="288" t="s">
        <v>508</v>
      </c>
      <c r="D40" s="287">
        <v>572.6</v>
      </c>
      <c r="E40" s="286" t="s">
        <v>30</v>
      </c>
      <c r="F40" s="355" t="s">
        <v>30</v>
      </c>
      <c r="G40" s="287">
        <v>95</v>
      </c>
      <c r="H40" s="286">
        <v>7</v>
      </c>
      <c r="I40" s="286">
        <f>G40/H40</f>
        <v>13.571428571428571</v>
      </c>
      <c r="J40" s="286">
        <v>7</v>
      </c>
      <c r="K40" s="286">
        <v>0</v>
      </c>
      <c r="L40" s="356">
        <v>572.6</v>
      </c>
      <c r="M40" s="287">
        <v>95</v>
      </c>
      <c r="N40" s="284" t="s">
        <v>190</v>
      </c>
      <c r="O40" s="283" t="s">
        <v>34</v>
      </c>
      <c r="P40" s="279"/>
      <c r="Q40" s="293"/>
      <c r="R40" s="362"/>
      <c r="S40" s="362"/>
      <c r="T40" s="362"/>
      <c r="U40" s="363"/>
      <c r="V40" s="363"/>
      <c r="W40" s="294"/>
      <c r="X40" s="8"/>
      <c r="Y40" s="295"/>
      <c r="Z40" s="295"/>
      <c r="AA40" s="278"/>
      <c r="AB40" s="278"/>
      <c r="AE40" s="293"/>
      <c r="AF40" s="331"/>
      <c r="AG40" s="331"/>
      <c r="AH40" s="331"/>
      <c r="AI40" s="331"/>
    </row>
    <row r="41" spans="1:35" ht="25.35" customHeight="1">
      <c r="A41" s="352">
        <v>25</v>
      </c>
      <c r="B41" s="296">
        <v>24</v>
      </c>
      <c r="C41" s="288" t="s">
        <v>453</v>
      </c>
      <c r="D41" s="287">
        <v>459</v>
      </c>
      <c r="E41" s="355">
        <v>1549</v>
      </c>
      <c r="F41" s="291">
        <f>(D41-E41)/E41</f>
        <v>-0.70367979341510656</v>
      </c>
      <c r="G41" s="287">
        <v>132</v>
      </c>
      <c r="H41" s="286" t="s">
        <v>30</v>
      </c>
      <c r="I41" s="286" t="s">
        <v>30</v>
      </c>
      <c r="J41" s="286">
        <v>3</v>
      </c>
      <c r="K41" s="286">
        <v>6</v>
      </c>
      <c r="L41" s="287">
        <v>25825</v>
      </c>
      <c r="M41" s="287">
        <v>5534</v>
      </c>
      <c r="N41" s="284">
        <v>44575</v>
      </c>
      <c r="O41" s="283" t="s">
        <v>31</v>
      </c>
      <c r="P41" s="279"/>
      <c r="Q41" s="293"/>
      <c r="R41" s="362"/>
      <c r="S41" s="362"/>
      <c r="T41" s="362"/>
      <c r="U41" s="363"/>
      <c r="V41" s="363"/>
      <c r="W41" s="294"/>
      <c r="X41" s="8"/>
      <c r="Y41" s="295"/>
      <c r="Z41" s="295"/>
      <c r="AA41" s="278"/>
      <c r="AB41" s="278"/>
      <c r="AE41" s="293"/>
      <c r="AF41" s="331"/>
      <c r="AG41" s="331"/>
      <c r="AH41" s="331"/>
      <c r="AI41" s="331"/>
    </row>
    <row r="42" spans="1:35" ht="25.35" customHeight="1">
      <c r="A42" s="352">
        <v>26</v>
      </c>
      <c r="B42" s="296">
        <v>32</v>
      </c>
      <c r="C42" s="288" t="s">
        <v>390</v>
      </c>
      <c r="D42" s="356">
        <v>416.5</v>
      </c>
      <c r="E42" s="286">
        <v>367</v>
      </c>
      <c r="F42" s="291">
        <f>(D42-E42)/E42</f>
        <v>0.13487738419618528</v>
      </c>
      <c r="G42" s="287">
        <v>85</v>
      </c>
      <c r="H42" s="355">
        <v>4</v>
      </c>
      <c r="I42" s="286">
        <f>G42/H42</f>
        <v>21.25</v>
      </c>
      <c r="J42" s="286">
        <v>3</v>
      </c>
      <c r="K42" s="286">
        <v>12</v>
      </c>
      <c r="L42" s="356">
        <v>11762.5</v>
      </c>
      <c r="M42" s="287">
        <v>2404</v>
      </c>
      <c r="N42" s="284">
        <v>44533</v>
      </c>
      <c r="O42" s="283" t="s">
        <v>59</v>
      </c>
      <c r="P42" s="279"/>
      <c r="Q42" s="293"/>
      <c r="R42" s="362"/>
      <c r="S42" s="362"/>
      <c r="T42" s="362"/>
      <c r="U42" s="363"/>
      <c r="V42" s="363"/>
      <c r="W42" s="294"/>
      <c r="X42" s="278"/>
      <c r="Y42" s="8"/>
      <c r="Z42" s="295"/>
      <c r="AA42" s="295"/>
      <c r="AB42" s="278"/>
    </row>
    <row r="43" spans="1:35" ht="25.35" customHeight="1">
      <c r="A43" s="352">
        <v>27</v>
      </c>
      <c r="B43" s="367" t="s">
        <v>40</v>
      </c>
      <c r="C43" s="288" t="s">
        <v>510</v>
      </c>
      <c r="D43" s="287">
        <v>387.5</v>
      </c>
      <c r="E43" s="286" t="s">
        <v>30</v>
      </c>
      <c r="F43" s="355" t="s">
        <v>30</v>
      </c>
      <c r="G43" s="287">
        <v>92</v>
      </c>
      <c r="H43" s="286">
        <v>2</v>
      </c>
      <c r="I43" s="286">
        <f>G43/H43</f>
        <v>46</v>
      </c>
      <c r="J43" s="286">
        <v>2</v>
      </c>
      <c r="K43" s="286">
        <v>0</v>
      </c>
      <c r="L43" s="287">
        <v>388</v>
      </c>
      <c r="M43" s="287">
        <v>92</v>
      </c>
      <c r="N43" s="284" t="s">
        <v>190</v>
      </c>
      <c r="O43" s="283" t="s">
        <v>52</v>
      </c>
      <c r="P43" s="279"/>
      <c r="Q43" s="293"/>
      <c r="R43" s="362"/>
      <c r="S43" s="362"/>
      <c r="T43" s="362"/>
      <c r="U43" s="363"/>
      <c r="V43" s="363"/>
      <c r="W43" s="294"/>
      <c r="X43" s="278"/>
      <c r="Y43" s="8"/>
      <c r="Z43" s="295"/>
      <c r="AA43" s="295"/>
      <c r="AB43" s="278"/>
    </row>
    <row r="44" spans="1:35" ht="25.35" customHeight="1">
      <c r="A44" s="352">
        <v>28</v>
      </c>
      <c r="B44" s="296">
        <v>28</v>
      </c>
      <c r="C44" s="288" t="s">
        <v>482</v>
      </c>
      <c r="D44" s="356">
        <v>178</v>
      </c>
      <c r="E44" s="286">
        <v>553</v>
      </c>
      <c r="F44" s="291">
        <f>(D44-E44)/E44</f>
        <v>-0.67811934900542492</v>
      </c>
      <c r="G44" s="287">
        <v>29</v>
      </c>
      <c r="H44" s="355">
        <v>3</v>
      </c>
      <c r="I44" s="286">
        <f>G44/H44</f>
        <v>9.6666666666666661</v>
      </c>
      <c r="J44" s="286">
        <v>1</v>
      </c>
      <c r="K44" s="286">
        <v>8</v>
      </c>
      <c r="L44" s="356">
        <v>8639</v>
      </c>
      <c r="M44" s="287">
        <v>1594</v>
      </c>
      <c r="N44" s="284">
        <v>44561</v>
      </c>
      <c r="O44" s="283" t="s">
        <v>59</v>
      </c>
      <c r="P44" s="279"/>
      <c r="Q44" s="293"/>
      <c r="R44" s="293"/>
      <c r="S44" s="293"/>
      <c r="T44" s="293"/>
      <c r="U44" s="363"/>
      <c r="V44" s="294"/>
      <c r="W44" s="294"/>
      <c r="X44" s="278"/>
      <c r="Y44" s="295"/>
      <c r="Z44" s="295"/>
      <c r="AA44" s="8"/>
      <c r="AB44" s="278"/>
    </row>
    <row r="45" spans="1:35" ht="25.35" customHeight="1">
      <c r="A45" s="352">
        <v>29</v>
      </c>
      <c r="B45" s="358" t="s">
        <v>30</v>
      </c>
      <c r="C45" s="288" t="s">
        <v>360</v>
      </c>
      <c r="D45" s="287">
        <v>136</v>
      </c>
      <c r="E45" s="286" t="s">
        <v>30</v>
      </c>
      <c r="F45" s="355" t="s">
        <v>30</v>
      </c>
      <c r="G45" s="287">
        <v>25</v>
      </c>
      <c r="H45" s="286">
        <v>3</v>
      </c>
      <c r="I45" s="286">
        <f>G45/H45</f>
        <v>8.3333333333333339</v>
      </c>
      <c r="J45" s="286">
        <v>1</v>
      </c>
      <c r="K45" s="286" t="s">
        <v>30</v>
      </c>
      <c r="L45" s="287">
        <v>29657.25</v>
      </c>
      <c r="M45" s="287">
        <v>5256</v>
      </c>
      <c r="N45" s="284">
        <v>44519</v>
      </c>
      <c r="O45" s="283" t="s">
        <v>361</v>
      </c>
      <c r="P45" s="279"/>
      <c r="Q45" s="293"/>
      <c r="R45" s="293"/>
      <c r="S45" s="293"/>
      <c r="T45" s="293"/>
      <c r="U45" s="294"/>
      <c r="V45" s="294"/>
      <c r="W45" s="294"/>
      <c r="X45" s="278"/>
      <c r="Y45" s="8"/>
      <c r="Z45" s="295"/>
      <c r="AA45" s="295"/>
      <c r="AB45" s="278"/>
    </row>
    <row r="46" spans="1:35" ht="25.35" customHeight="1">
      <c r="A46" s="352">
        <v>30</v>
      </c>
      <c r="B46" s="296">
        <v>39</v>
      </c>
      <c r="C46" s="288" t="s">
        <v>389</v>
      </c>
      <c r="D46" s="287">
        <v>80</v>
      </c>
      <c r="E46" s="356">
        <v>72</v>
      </c>
      <c r="F46" s="291">
        <f>(D46-E46)/E46</f>
        <v>0.1111111111111111</v>
      </c>
      <c r="G46" s="287">
        <v>12</v>
      </c>
      <c r="H46" s="286">
        <v>1</v>
      </c>
      <c r="I46" s="286">
        <f>G46/H46</f>
        <v>12</v>
      </c>
      <c r="J46" s="286">
        <v>1</v>
      </c>
      <c r="K46" s="286">
        <v>12</v>
      </c>
      <c r="L46" s="287">
        <v>11044.86</v>
      </c>
      <c r="M46" s="287">
        <v>1974</v>
      </c>
      <c r="N46" s="284">
        <v>44533</v>
      </c>
      <c r="O46" s="283" t="s">
        <v>43</v>
      </c>
      <c r="P46" s="279"/>
      <c r="Q46" s="293"/>
      <c r="R46" s="293"/>
      <c r="S46" s="293"/>
      <c r="T46" s="293"/>
      <c r="U46" s="294"/>
      <c r="V46" s="294"/>
      <c r="W46" s="294"/>
      <c r="X46" s="295"/>
      <c r="Y46" s="278"/>
      <c r="Z46" s="8"/>
      <c r="AA46" s="295"/>
      <c r="AB46" s="278"/>
    </row>
    <row r="47" spans="1:35" ht="25.2" customHeight="1">
      <c r="A47" s="248"/>
      <c r="B47" s="248"/>
      <c r="C47" s="266" t="s">
        <v>116</v>
      </c>
      <c r="D47" s="280">
        <f>SUM(D35:D46)</f>
        <v>334942.08000000002</v>
      </c>
      <c r="E47" s="351">
        <v>445818.6</v>
      </c>
      <c r="F47" s="361">
        <f>(D47-E47)/E47</f>
        <v>-0.24870321695864633</v>
      </c>
      <c r="G47" s="351">
        <f t="shared" ref="E47:G47" si="2">SUM(G35:G46)</f>
        <v>54975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35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8" ht="25.35" customHeight="1">
      <c r="A49" s="352">
        <v>31</v>
      </c>
      <c r="B49" s="355" t="s">
        <v>30</v>
      </c>
      <c r="C49" s="357" t="s">
        <v>244</v>
      </c>
      <c r="D49" s="287">
        <v>73</v>
      </c>
      <c r="E49" s="286" t="s">
        <v>30</v>
      </c>
      <c r="F49" s="355" t="s">
        <v>30</v>
      </c>
      <c r="G49" s="287">
        <v>13</v>
      </c>
      <c r="H49" s="286">
        <v>1</v>
      </c>
      <c r="I49" s="286">
        <f>G49/H49</f>
        <v>13</v>
      </c>
      <c r="J49" s="286">
        <v>1</v>
      </c>
      <c r="K49" s="286">
        <v>12</v>
      </c>
      <c r="L49" s="287">
        <v>11735.86</v>
      </c>
      <c r="M49" s="287">
        <v>2474</v>
      </c>
      <c r="N49" s="284">
        <v>44421</v>
      </c>
      <c r="O49" s="283" t="s">
        <v>43</v>
      </c>
      <c r="P49" s="78"/>
      <c r="Q49" s="293"/>
      <c r="R49" s="293"/>
      <c r="S49" s="293"/>
      <c r="T49" s="293"/>
      <c r="U49" s="294"/>
      <c r="V49" s="294"/>
      <c r="W49" s="295"/>
      <c r="X49" s="295"/>
      <c r="Y49" s="8"/>
      <c r="Z49" s="294"/>
      <c r="AA49" s="278"/>
      <c r="AB49" s="278"/>
    </row>
    <row r="50" spans="1:28" ht="25.35" customHeight="1">
      <c r="A50" s="352">
        <v>32</v>
      </c>
      <c r="B50" s="368">
        <v>35</v>
      </c>
      <c r="C50" s="360" t="s">
        <v>75</v>
      </c>
      <c r="D50" s="287">
        <v>67</v>
      </c>
      <c r="E50" s="355">
        <v>120</v>
      </c>
      <c r="F50" s="291">
        <f>(D50-E50)/E50</f>
        <v>-0.44166666666666665</v>
      </c>
      <c r="G50" s="287">
        <v>19</v>
      </c>
      <c r="H50" s="286">
        <v>1</v>
      </c>
      <c r="I50" s="286">
        <f>G50/H50</f>
        <v>19</v>
      </c>
      <c r="J50" s="286">
        <v>1</v>
      </c>
      <c r="K50" s="286" t="s">
        <v>30</v>
      </c>
      <c r="L50" s="287">
        <v>24648</v>
      </c>
      <c r="M50" s="287">
        <v>4377</v>
      </c>
      <c r="N50" s="284">
        <v>44323</v>
      </c>
      <c r="O50" s="283" t="s">
        <v>32</v>
      </c>
      <c r="P50" s="78"/>
      <c r="Q50" s="293"/>
      <c r="R50" s="293"/>
      <c r="S50" s="293"/>
      <c r="T50" s="293"/>
      <c r="U50" s="294"/>
      <c r="V50" s="294"/>
      <c r="W50" s="8"/>
      <c r="X50" s="295"/>
      <c r="Y50" s="278"/>
      <c r="Z50" s="294"/>
      <c r="AA50" s="295"/>
      <c r="AB50" s="278"/>
    </row>
    <row r="51" spans="1:28" ht="25.35" customHeight="1">
      <c r="A51" s="248"/>
      <c r="B51" s="248"/>
      <c r="C51" s="266" t="s">
        <v>154</v>
      </c>
      <c r="D51" s="280">
        <f>SUM(D47:D50)</f>
        <v>335082.08</v>
      </c>
      <c r="E51" s="351">
        <v>447547.52999999997</v>
      </c>
      <c r="F51" s="361">
        <f>(D51-E51)/E51</f>
        <v>-0.25129275096211562</v>
      </c>
      <c r="G51" s="351">
        <f t="shared" ref="E51:G51" si="3">SUM(G47:G50)</f>
        <v>55007</v>
      </c>
      <c r="H51" s="280"/>
      <c r="I51" s="251"/>
      <c r="J51" s="250"/>
      <c r="K51" s="252"/>
      <c r="L51" s="253"/>
      <c r="M51" s="257"/>
      <c r="N51" s="254"/>
      <c r="O51" s="281"/>
      <c r="R51" s="279"/>
    </row>
    <row r="52" spans="1:28" ht="23.1" customHeight="1">
      <c r="W52" s="33"/>
    </row>
    <row r="53" spans="1:28" ht="17.25" customHeight="1"/>
    <row r="64" spans="1:28">
      <c r="R64" s="279"/>
    </row>
    <row r="69" spans="16:16">
      <c r="P69" s="279"/>
    </row>
    <row r="73" spans="16:16" ht="12" customHeight="1"/>
  </sheetData>
  <sortState xmlns:xlrd2="http://schemas.microsoft.com/office/spreadsheetml/2017/richdata2" ref="B13:O50">
    <sortCondition descending="1" ref="D13:D50"/>
  </sortState>
  <mergeCells count="19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A5:A8"/>
    <mergeCell ref="B5:B8"/>
    <mergeCell ref="C5:C8"/>
    <mergeCell ref="F5:F8"/>
    <mergeCell ref="H5:H8"/>
    <mergeCell ref="I5:I8"/>
    <mergeCell ref="G6:G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59C8-1534-4787-9159-DBE693841A3B}">
  <dimension ref="A1:AB78"/>
  <sheetViews>
    <sheetView topLeftCell="A34" zoomScale="60" zoomScaleNormal="60" workbookViewId="0">
      <selection activeCell="L46" sqref="L46:M46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13.88671875" style="277" customWidth="1"/>
    <col min="21" max="21" width="12.33203125" style="277" customWidth="1"/>
    <col min="22" max="22" width="11.88671875" style="277" bestFit="1" customWidth="1"/>
    <col min="23" max="23" width="14.88671875" style="277" customWidth="1"/>
    <col min="24" max="24" width="10.88671875" style="277" bestFit="1" customWidth="1"/>
    <col min="25" max="25" width="13.6640625" style="277" customWidth="1"/>
    <col min="26" max="26" width="12" style="277" bestFit="1" customWidth="1"/>
    <col min="27" max="27" width="12.5546875" style="277" bestFit="1" customWidth="1"/>
    <col min="28" max="16384" width="8.88671875" style="277"/>
  </cols>
  <sheetData>
    <row r="1" spans="1:28" ht="19.5" customHeight="1">
      <c r="E1" s="235" t="s">
        <v>409</v>
      </c>
      <c r="F1" s="235"/>
      <c r="G1" s="235"/>
      <c r="H1" s="235"/>
      <c r="I1" s="235"/>
    </row>
    <row r="2" spans="1:28" ht="19.5" customHeight="1">
      <c r="E2" s="235" t="s">
        <v>410</v>
      </c>
      <c r="F2" s="235"/>
      <c r="G2" s="235"/>
      <c r="H2" s="235"/>
      <c r="I2" s="235"/>
      <c r="J2" s="235"/>
      <c r="K2" s="235"/>
    </row>
    <row r="4" spans="1:28" ht="15.75" customHeight="1" thickBot="1"/>
    <row r="5" spans="1:28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8">
      <c r="A6" s="346"/>
      <c r="B6" s="346"/>
      <c r="C6" s="343"/>
      <c r="D6" s="237" t="s">
        <v>407</v>
      </c>
      <c r="E6" s="237" t="s">
        <v>398</v>
      </c>
      <c r="F6" s="343"/>
      <c r="G6" s="343" t="s">
        <v>407</v>
      </c>
      <c r="H6" s="343"/>
      <c r="I6" s="343"/>
      <c r="J6" s="343"/>
      <c r="K6" s="343"/>
      <c r="L6" s="343"/>
      <c r="M6" s="343"/>
      <c r="N6" s="343"/>
      <c r="O6" s="343"/>
    </row>
    <row r="7" spans="1:28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8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8" ht="15" customHeight="1">
      <c r="A9" s="345"/>
      <c r="B9" s="345"/>
      <c r="C9" s="342" t="s">
        <v>13</v>
      </c>
      <c r="D9" s="309"/>
      <c r="E9" s="309"/>
      <c r="F9" s="342" t="s">
        <v>15</v>
      </c>
      <c r="G9" s="309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8" ht="21.6">
      <c r="A10" s="346"/>
      <c r="B10" s="346"/>
      <c r="C10" s="343"/>
      <c r="D10" s="310" t="s">
        <v>408</v>
      </c>
      <c r="E10" s="310" t="s">
        <v>399</v>
      </c>
      <c r="F10" s="343"/>
      <c r="G10" s="310" t="s">
        <v>408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8">
      <c r="A11" s="346"/>
      <c r="B11" s="346"/>
      <c r="C11" s="343"/>
      <c r="D11" s="310" t="s">
        <v>14</v>
      </c>
      <c r="E11" s="237" t="s">
        <v>14</v>
      </c>
      <c r="F11" s="343"/>
      <c r="G11" s="310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8" ht="15.6" customHeight="1" thickBot="1">
      <c r="A12" s="346"/>
      <c r="B12" s="347"/>
      <c r="C12" s="344"/>
      <c r="D12" s="311"/>
      <c r="E12" s="238" t="s">
        <v>2</v>
      </c>
      <c r="F12" s="344"/>
      <c r="G12" s="311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33"/>
      <c r="Y12" s="278"/>
      <c r="Z12" s="278"/>
      <c r="AA12" s="8"/>
    </row>
    <row r="13" spans="1:28" ht="25.35" customHeight="1">
      <c r="A13" s="282">
        <v>1</v>
      </c>
      <c r="B13" s="282" t="s">
        <v>67</v>
      </c>
      <c r="C13" s="288" t="s">
        <v>412</v>
      </c>
      <c r="D13" s="287">
        <v>302635.02</v>
      </c>
      <c r="E13" s="286" t="s">
        <v>30</v>
      </c>
      <c r="F13" s="286" t="s">
        <v>30</v>
      </c>
      <c r="G13" s="287">
        <v>43504</v>
      </c>
      <c r="H13" s="286">
        <v>417</v>
      </c>
      <c r="I13" s="286">
        <f>G13/H13</f>
        <v>104.32613908872902</v>
      </c>
      <c r="J13" s="286">
        <v>16</v>
      </c>
      <c r="K13" s="286">
        <v>1</v>
      </c>
      <c r="L13" s="287">
        <v>329392.69</v>
      </c>
      <c r="M13" s="287">
        <v>47054</v>
      </c>
      <c r="N13" s="284">
        <v>44547</v>
      </c>
      <c r="O13" s="283" t="s">
        <v>73</v>
      </c>
      <c r="P13" s="279"/>
      <c r="Q13" s="293"/>
      <c r="R13" s="293"/>
      <c r="S13" s="293"/>
      <c r="T13" s="293"/>
      <c r="U13" s="294"/>
      <c r="V13" s="294"/>
      <c r="W13" s="278"/>
      <c r="X13" s="278"/>
      <c r="Y13" s="294"/>
      <c r="Z13" s="295"/>
      <c r="AA13" s="295"/>
    </row>
    <row r="14" spans="1:28" ht="25.35" customHeight="1">
      <c r="A14" s="282">
        <v>2</v>
      </c>
      <c r="B14" s="282" t="s">
        <v>40</v>
      </c>
      <c r="C14" s="288" t="s">
        <v>417</v>
      </c>
      <c r="D14" s="287">
        <v>48924.09</v>
      </c>
      <c r="E14" s="286" t="s">
        <v>30</v>
      </c>
      <c r="F14" s="291" t="s">
        <v>30</v>
      </c>
      <c r="G14" s="287">
        <v>6955</v>
      </c>
      <c r="H14" s="286">
        <v>82</v>
      </c>
      <c r="I14" s="286">
        <f>G14/H14</f>
        <v>84.817073170731703</v>
      </c>
      <c r="J14" s="286">
        <v>14</v>
      </c>
      <c r="K14" s="286">
        <v>0</v>
      </c>
      <c r="L14" s="287">
        <v>48924.09</v>
      </c>
      <c r="M14" s="287">
        <v>6955</v>
      </c>
      <c r="N14" s="284" t="s">
        <v>190</v>
      </c>
      <c r="O14" s="283" t="s">
        <v>27</v>
      </c>
      <c r="P14" s="279"/>
      <c r="Q14" s="293"/>
      <c r="R14" s="293"/>
      <c r="S14" s="293"/>
      <c r="T14" s="293"/>
      <c r="U14" s="294"/>
      <c r="V14" s="294"/>
      <c r="W14" s="295"/>
      <c r="X14" s="8"/>
      <c r="Y14" s="295"/>
      <c r="Z14" s="294"/>
      <c r="AA14" s="278"/>
    </row>
    <row r="15" spans="1:28" ht="25.35" customHeight="1">
      <c r="A15" s="282">
        <v>3</v>
      </c>
      <c r="B15" s="282">
        <v>1</v>
      </c>
      <c r="C15" s="288" t="s">
        <v>367</v>
      </c>
      <c r="D15" s="287">
        <v>46638.61</v>
      </c>
      <c r="E15" s="286">
        <v>88677.15</v>
      </c>
      <c r="F15" s="291">
        <f>(D15-E15)/E15</f>
        <v>-0.47406282227157726</v>
      </c>
      <c r="G15" s="287">
        <v>7137</v>
      </c>
      <c r="H15" s="286">
        <v>186</v>
      </c>
      <c r="I15" s="286">
        <f>G15/H15</f>
        <v>38.37096774193548</v>
      </c>
      <c r="J15" s="286">
        <v>14</v>
      </c>
      <c r="K15" s="286">
        <v>4</v>
      </c>
      <c r="L15" s="287">
        <v>481700</v>
      </c>
      <c r="M15" s="287">
        <v>68266</v>
      </c>
      <c r="N15" s="284">
        <v>44526</v>
      </c>
      <c r="O15" s="283" t="s">
        <v>52</v>
      </c>
      <c r="P15" s="279"/>
      <c r="Q15" s="293"/>
      <c r="R15" s="293"/>
      <c r="S15" s="293"/>
      <c r="T15" s="293"/>
      <c r="U15" s="294"/>
      <c r="V15" s="294"/>
      <c r="W15" s="295"/>
      <c r="X15" s="295"/>
      <c r="Y15" s="278"/>
      <c r="Z15" s="294"/>
      <c r="AA15" s="8"/>
      <c r="AB15" s="278"/>
    </row>
    <row r="16" spans="1:28" ht="25.35" customHeight="1">
      <c r="A16" s="282">
        <v>4</v>
      </c>
      <c r="B16" s="282" t="s">
        <v>40</v>
      </c>
      <c r="C16" s="288" t="s">
        <v>411</v>
      </c>
      <c r="D16" s="287">
        <v>28492.98</v>
      </c>
      <c r="E16" s="286" t="s">
        <v>30</v>
      </c>
      <c r="F16" s="291" t="s">
        <v>30</v>
      </c>
      <c r="G16" s="287">
        <v>6345</v>
      </c>
      <c r="H16" s="286">
        <v>114</v>
      </c>
      <c r="I16" s="286">
        <f>G16/H16</f>
        <v>55.657894736842103</v>
      </c>
      <c r="J16" s="286">
        <v>18</v>
      </c>
      <c r="K16" s="286">
        <v>0</v>
      </c>
      <c r="L16" s="287">
        <v>28493</v>
      </c>
      <c r="M16" s="287">
        <v>6345</v>
      </c>
      <c r="N16" s="284" t="s">
        <v>190</v>
      </c>
      <c r="O16" s="283" t="s">
        <v>52</v>
      </c>
      <c r="P16" s="279"/>
      <c r="Q16" s="293"/>
      <c r="R16" s="293"/>
      <c r="S16" s="293"/>
      <c r="T16" s="293"/>
      <c r="U16" s="294"/>
      <c r="V16" s="294"/>
      <c r="W16" s="295"/>
      <c r="X16" s="295"/>
      <c r="Y16" s="278"/>
      <c r="Z16" s="294"/>
      <c r="AA16" s="8"/>
      <c r="AB16" s="278"/>
    </row>
    <row r="17" spans="1:28" ht="25.35" customHeight="1">
      <c r="A17" s="282">
        <v>5</v>
      </c>
      <c r="B17" s="282" t="s">
        <v>67</v>
      </c>
      <c r="C17" s="288" t="s">
        <v>413</v>
      </c>
      <c r="D17" s="287">
        <v>25108</v>
      </c>
      <c r="E17" s="286" t="s">
        <v>30</v>
      </c>
      <c r="F17" s="286" t="s">
        <v>30</v>
      </c>
      <c r="G17" s="287">
        <v>3917</v>
      </c>
      <c r="H17" s="286" t="s">
        <v>30</v>
      </c>
      <c r="I17" s="286" t="s">
        <v>30</v>
      </c>
      <c r="J17" s="286">
        <v>10</v>
      </c>
      <c r="K17" s="286">
        <v>1</v>
      </c>
      <c r="L17" s="287">
        <v>25108</v>
      </c>
      <c r="M17" s="287">
        <v>3917</v>
      </c>
      <c r="N17" s="284">
        <v>44547</v>
      </c>
      <c r="O17" s="283" t="s">
        <v>31</v>
      </c>
      <c r="P17" s="279"/>
      <c r="Q17" s="293"/>
      <c r="R17" s="293"/>
      <c r="S17" s="293"/>
      <c r="T17" s="293"/>
      <c r="U17" s="294"/>
      <c r="V17" s="294"/>
      <c r="W17" s="295"/>
      <c r="X17" s="295"/>
      <c r="Y17" s="278"/>
      <c r="Z17" s="294"/>
      <c r="AA17" s="8"/>
      <c r="AB17" s="278"/>
    </row>
    <row r="18" spans="1:28" ht="25.35" customHeight="1">
      <c r="A18" s="282">
        <v>6</v>
      </c>
      <c r="B18" s="282">
        <v>2</v>
      </c>
      <c r="C18" s="288" t="s">
        <v>368</v>
      </c>
      <c r="D18" s="287">
        <v>23783.53</v>
      </c>
      <c r="E18" s="286">
        <v>27150.23</v>
      </c>
      <c r="F18" s="291">
        <f>(D18-E18)/E18</f>
        <v>-0.12400263275854388</v>
      </c>
      <c r="G18" s="287">
        <v>4711</v>
      </c>
      <c r="H18" s="286">
        <v>156</v>
      </c>
      <c r="I18" s="286">
        <f>G18/H18</f>
        <v>30.198717948717949</v>
      </c>
      <c r="J18" s="286">
        <v>12</v>
      </c>
      <c r="K18" s="286">
        <v>4</v>
      </c>
      <c r="L18" s="287">
        <v>133792</v>
      </c>
      <c r="M18" s="287">
        <v>26499</v>
      </c>
      <c r="N18" s="284">
        <v>44526</v>
      </c>
      <c r="O18" s="283" t="s">
        <v>32</v>
      </c>
      <c r="P18" s="279"/>
      <c r="Q18" s="293"/>
      <c r="R18" s="293"/>
      <c r="S18" s="293"/>
      <c r="T18" s="293"/>
      <c r="U18" s="294"/>
      <c r="V18" s="294"/>
      <c r="W18" s="295"/>
      <c r="X18" s="295"/>
      <c r="Y18" s="278"/>
      <c r="Z18" s="294"/>
      <c r="AA18" s="8"/>
      <c r="AB18" s="278"/>
    </row>
    <row r="19" spans="1:28" ht="25.35" customHeight="1">
      <c r="A19" s="282">
        <v>7</v>
      </c>
      <c r="B19" s="282">
        <v>4</v>
      </c>
      <c r="C19" s="288" t="s">
        <v>393</v>
      </c>
      <c r="D19" s="287">
        <v>13645.58</v>
      </c>
      <c r="E19" s="286">
        <v>18009.79</v>
      </c>
      <c r="F19" s="291">
        <f>(D19-E19)/E19</f>
        <v>-0.24232431360943135</v>
      </c>
      <c r="G19" s="287">
        <v>2940</v>
      </c>
      <c r="H19" s="286">
        <v>165</v>
      </c>
      <c r="I19" s="286">
        <f>G19/H19</f>
        <v>17.818181818181817</v>
      </c>
      <c r="J19" s="286">
        <v>18</v>
      </c>
      <c r="K19" s="286">
        <v>2</v>
      </c>
      <c r="L19" s="287">
        <v>31614.37</v>
      </c>
      <c r="M19" s="287">
        <v>6634</v>
      </c>
      <c r="N19" s="284">
        <v>44540</v>
      </c>
      <c r="O19" s="283" t="s">
        <v>43</v>
      </c>
      <c r="P19" s="279"/>
      <c r="Q19" s="293"/>
      <c r="R19" s="293"/>
      <c r="S19" s="293"/>
      <c r="T19" s="293"/>
      <c r="U19" s="294"/>
      <c r="V19" s="294"/>
      <c r="W19" s="295"/>
      <c r="X19" s="295"/>
      <c r="Y19" s="278"/>
      <c r="Z19" s="294"/>
      <c r="AA19" s="8"/>
      <c r="AB19" s="278"/>
    </row>
    <row r="20" spans="1:28" ht="25.35" customHeight="1">
      <c r="A20" s="282">
        <v>8</v>
      </c>
      <c r="B20" s="282" t="s">
        <v>67</v>
      </c>
      <c r="C20" s="288" t="s">
        <v>404</v>
      </c>
      <c r="D20" s="287">
        <v>12635.45</v>
      </c>
      <c r="E20" s="286" t="s">
        <v>30</v>
      </c>
      <c r="F20" s="286" t="s">
        <v>30</v>
      </c>
      <c r="G20" s="287">
        <v>2997</v>
      </c>
      <c r="H20" s="286">
        <v>165</v>
      </c>
      <c r="I20" s="286">
        <f>G20/H20</f>
        <v>18.163636363636364</v>
      </c>
      <c r="J20" s="286">
        <v>17</v>
      </c>
      <c r="K20" s="286">
        <v>1</v>
      </c>
      <c r="L20" s="287">
        <v>13191.7</v>
      </c>
      <c r="M20" s="287">
        <v>3123</v>
      </c>
      <c r="N20" s="284">
        <v>44547</v>
      </c>
      <c r="O20" s="283" t="s">
        <v>27</v>
      </c>
      <c r="P20" s="279"/>
      <c r="Q20" s="293"/>
      <c r="R20" s="293"/>
      <c r="S20" s="293"/>
      <c r="T20" s="295"/>
      <c r="U20" s="294"/>
      <c r="V20" s="294"/>
      <c r="W20" s="295"/>
      <c r="X20" s="295"/>
      <c r="Y20" s="278"/>
      <c r="Z20" s="294"/>
      <c r="AA20" s="8"/>
      <c r="AB20" s="278"/>
    </row>
    <row r="21" spans="1:28" ht="25.35" customHeight="1">
      <c r="A21" s="282">
        <v>9</v>
      </c>
      <c r="B21" s="282">
        <v>5</v>
      </c>
      <c r="C21" s="288" t="s">
        <v>394</v>
      </c>
      <c r="D21" s="287">
        <v>5458</v>
      </c>
      <c r="E21" s="286">
        <v>11797</v>
      </c>
      <c r="F21" s="291">
        <f>(D21-E21)/E21</f>
        <v>-0.53734000169534624</v>
      </c>
      <c r="G21" s="287">
        <v>829</v>
      </c>
      <c r="H21" s="286" t="s">
        <v>30</v>
      </c>
      <c r="I21" s="286" t="s">
        <v>30</v>
      </c>
      <c r="J21" s="286">
        <v>4</v>
      </c>
      <c r="K21" s="286">
        <v>2</v>
      </c>
      <c r="L21" s="287">
        <v>17255</v>
      </c>
      <c r="M21" s="287">
        <v>2639</v>
      </c>
      <c r="N21" s="284">
        <v>44540</v>
      </c>
      <c r="O21" s="283" t="s">
        <v>31</v>
      </c>
      <c r="P21" s="279"/>
      <c r="Q21" s="293"/>
      <c r="R21" s="293"/>
      <c r="S21" s="293"/>
      <c r="T21" s="293"/>
      <c r="U21" s="294"/>
      <c r="V21" s="294"/>
      <c r="W21" s="295"/>
      <c r="X21" s="8"/>
      <c r="Y21" s="295"/>
      <c r="Z21" s="278"/>
      <c r="AA21" s="294"/>
      <c r="AB21" s="278"/>
    </row>
    <row r="22" spans="1:28" ht="25.35" customHeight="1">
      <c r="A22" s="282">
        <v>10</v>
      </c>
      <c r="B22" s="282">
        <v>7</v>
      </c>
      <c r="C22" s="288" t="s">
        <v>377</v>
      </c>
      <c r="D22" s="287">
        <v>4935.92</v>
      </c>
      <c r="E22" s="286">
        <v>7590.89</v>
      </c>
      <c r="F22" s="291">
        <f>(D22-E22)/E22</f>
        <v>-0.34975740657551357</v>
      </c>
      <c r="G22" s="287">
        <v>750</v>
      </c>
      <c r="H22" s="286">
        <v>32</v>
      </c>
      <c r="I22" s="286">
        <f>G22/H22</f>
        <v>23.4375</v>
      </c>
      <c r="J22" s="286">
        <v>7</v>
      </c>
      <c r="K22" s="286">
        <v>3</v>
      </c>
      <c r="L22" s="287">
        <v>24039.58</v>
      </c>
      <c r="M22" s="287">
        <v>3748</v>
      </c>
      <c r="N22" s="284">
        <v>44533</v>
      </c>
      <c r="O22" s="283" t="s">
        <v>27</v>
      </c>
      <c r="P22" s="279"/>
      <c r="Q22" s="293"/>
      <c r="R22" s="293"/>
      <c r="S22" s="293"/>
      <c r="T22" s="293"/>
      <c r="U22" s="294"/>
      <c r="V22" s="294"/>
      <c r="W22" s="295"/>
      <c r="X22" s="8"/>
      <c r="Y22" s="278"/>
      <c r="Z22" s="294"/>
      <c r="AA22" s="295"/>
      <c r="AB22" s="278"/>
    </row>
    <row r="23" spans="1:28" ht="25.35" customHeight="1">
      <c r="A23" s="248"/>
      <c r="B23" s="248"/>
      <c r="C23" s="266" t="s">
        <v>29</v>
      </c>
      <c r="D23" s="280">
        <f>SUM(D13:D22)</f>
        <v>512257.18</v>
      </c>
      <c r="E23" s="280">
        <v>209130.72</v>
      </c>
      <c r="F23" s="108">
        <f>(D23-E23)/E23</f>
        <v>1.4494592664339316</v>
      </c>
      <c r="G23" s="280">
        <f t="shared" ref="G23" si="0">SUM(G13:G22)</f>
        <v>80085</v>
      </c>
      <c r="H23" s="280"/>
      <c r="I23" s="251"/>
      <c r="J23" s="250"/>
      <c r="K23" s="252"/>
      <c r="L23" s="253"/>
      <c r="M23" s="257"/>
      <c r="N23" s="254"/>
      <c r="O23" s="281"/>
      <c r="P23" s="279"/>
    </row>
    <row r="24" spans="1:28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79"/>
    </row>
    <row r="25" spans="1:28" ht="25.35" customHeight="1">
      <c r="A25" s="282">
        <v>11</v>
      </c>
      <c r="B25" s="282" t="s">
        <v>67</v>
      </c>
      <c r="C25" s="288" t="s">
        <v>414</v>
      </c>
      <c r="D25" s="287">
        <v>4705.05</v>
      </c>
      <c r="E25" s="286" t="s">
        <v>30</v>
      </c>
      <c r="F25" s="286" t="s">
        <v>30</v>
      </c>
      <c r="G25" s="287">
        <v>773</v>
      </c>
      <c r="H25" s="286">
        <v>49</v>
      </c>
      <c r="I25" s="286">
        <f>G25/H25</f>
        <v>15.775510204081632</v>
      </c>
      <c r="J25" s="286">
        <v>13</v>
      </c>
      <c r="K25" s="286">
        <v>1</v>
      </c>
      <c r="L25" s="287">
        <v>4705.05</v>
      </c>
      <c r="M25" s="287">
        <v>773</v>
      </c>
      <c r="N25" s="284">
        <v>44547</v>
      </c>
      <c r="O25" s="283" t="s">
        <v>56</v>
      </c>
      <c r="P25" s="279"/>
      <c r="Q25" s="293"/>
      <c r="R25" s="293"/>
      <c r="S25" s="293"/>
      <c r="T25" s="293"/>
      <c r="U25" s="294"/>
      <c r="V25" s="294"/>
      <c r="W25" s="295"/>
      <c r="X25" s="278"/>
      <c r="Y25" s="294"/>
      <c r="Z25" s="295"/>
      <c r="AA25" s="8"/>
      <c r="AB25" s="278"/>
    </row>
    <row r="26" spans="1:28" ht="25.35" customHeight="1">
      <c r="A26" s="282">
        <v>12</v>
      </c>
      <c r="B26" s="282">
        <v>6</v>
      </c>
      <c r="C26" s="288" t="s">
        <v>386</v>
      </c>
      <c r="D26" s="287">
        <v>4621.7700000000004</v>
      </c>
      <c r="E26" s="286">
        <v>10532.87</v>
      </c>
      <c r="F26" s="291">
        <f t="shared" ref="F26:F31" si="1">(D26-E26)/E26</f>
        <v>-0.56120506566586315</v>
      </c>
      <c r="G26" s="287">
        <v>678</v>
      </c>
      <c r="H26" s="286">
        <v>35</v>
      </c>
      <c r="I26" s="286">
        <f>G26/H26</f>
        <v>19.37142857142857</v>
      </c>
      <c r="J26" s="286">
        <v>6</v>
      </c>
      <c r="K26" s="286">
        <v>3</v>
      </c>
      <c r="L26" s="287">
        <v>32330.34</v>
      </c>
      <c r="M26" s="287">
        <v>4889</v>
      </c>
      <c r="N26" s="284">
        <v>44533</v>
      </c>
      <c r="O26" s="283" t="s">
        <v>73</v>
      </c>
      <c r="P26" s="279"/>
      <c r="Q26" s="293"/>
      <c r="R26" s="293"/>
      <c r="S26" s="293"/>
      <c r="T26" s="295"/>
      <c r="U26" s="295"/>
      <c r="V26" s="294"/>
      <c r="W26" s="295"/>
      <c r="X26" s="278"/>
      <c r="Y26" s="294"/>
      <c r="Z26" s="295"/>
      <c r="AA26" s="8"/>
      <c r="AB26" s="278"/>
    </row>
    <row r="27" spans="1:28" ht="25.35" customHeight="1">
      <c r="A27" s="282">
        <v>13</v>
      </c>
      <c r="B27" s="120">
        <v>21</v>
      </c>
      <c r="C27" s="288" t="s">
        <v>286</v>
      </c>
      <c r="D27" s="287">
        <v>2704.5</v>
      </c>
      <c r="E27" s="286">
        <v>1059.02</v>
      </c>
      <c r="F27" s="291">
        <f t="shared" si="1"/>
        <v>1.5537761326509414</v>
      </c>
      <c r="G27" s="287">
        <v>421</v>
      </c>
      <c r="H27" s="286" t="s">
        <v>30</v>
      </c>
      <c r="I27" s="286" t="s">
        <v>30</v>
      </c>
      <c r="J27" s="286">
        <v>6</v>
      </c>
      <c r="K27" s="286">
        <v>14</v>
      </c>
      <c r="L27" s="287">
        <v>135626.5</v>
      </c>
      <c r="M27" s="287">
        <v>24224</v>
      </c>
      <c r="N27" s="284">
        <v>44456</v>
      </c>
      <c r="O27" s="283" t="s">
        <v>287</v>
      </c>
      <c r="P27" s="279"/>
      <c r="Q27" s="293"/>
      <c r="R27" s="293"/>
      <c r="S27" s="293"/>
      <c r="T27" s="293"/>
      <c r="U27" s="294"/>
      <c r="V27" s="294"/>
      <c r="W27" s="295"/>
      <c r="X27" s="278"/>
      <c r="Y27" s="294"/>
      <c r="Z27" s="295"/>
      <c r="AA27" s="8"/>
      <c r="AB27" s="278"/>
    </row>
    <row r="28" spans="1:28" ht="25.35" customHeight="1">
      <c r="A28" s="282">
        <v>14</v>
      </c>
      <c r="B28" s="282">
        <v>14</v>
      </c>
      <c r="C28" s="288" t="s">
        <v>481</v>
      </c>
      <c r="D28" s="287">
        <v>2248.8000000000002</v>
      </c>
      <c r="E28" s="286">
        <v>1647.9</v>
      </c>
      <c r="F28" s="291">
        <f t="shared" si="1"/>
        <v>0.36464591298015658</v>
      </c>
      <c r="G28" s="287">
        <v>424</v>
      </c>
      <c r="H28" s="286">
        <v>7</v>
      </c>
      <c r="I28" s="286">
        <f>G28/H28</f>
        <v>60.571428571428569</v>
      </c>
      <c r="J28" s="286">
        <v>3</v>
      </c>
      <c r="K28" s="286">
        <v>6</v>
      </c>
      <c r="L28" s="287">
        <v>43307</v>
      </c>
      <c r="M28" s="287">
        <v>7204</v>
      </c>
      <c r="N28" s="284">
        <v>44512</v>
      </c>
      <c r="O28" s="283" t="s">
        <v>33</v>
      </c>
      <c r="P28" s="279"/>
      <c r="Q28" s="293"/>
      <c r="R28" s="293"/>
      <c r="S28" s="293"/>
      <c r="T28" s="293"/>
      <c r="U28" s="294"/>
      <c r="V28" s="294"/>
      <c r="W28" s="295"/>
      <c r="X28" s="278"/>
      <c r="Y28" s="294"/>
      <c r="Z28" s="295"/>
      <c r="AA28" s="8"/>
      <c r="AB28" s="278"/>
    </row>
    <row r="29" spans="1:28" ht="25.35" customHeight="1">
      <c r="A29" s="282">
        <v>15</v>
      </c>
      <c r="B29" s="282">
        <v>8</v>
      </c>
      <c r="C29" s="288" t="s">
        <v>387</v>
      </c>
      <c r="D29" s="287">
        <v>1669.41</v>
      </c>
      <c r="E29" s="286">
        <v>7104.62</v>
      </c>
      <c r="F29" s="291">
        <f t="shared" si="1"/>
        <v>-0.76502473038670615</v>
      </c>
      <c r="G29" s="287">
        <v>324</v>
      </c>
      <c r="H29" s="286">
        <v>34</v>
      </c>
      <c r="I29" s="286">
        <f>G29/H29</f>
        <v>9.5294117647058822</v>
      </c>
      <c r="J29" s="286">
        <v>8</v>
      </c>
      <c r="K29" s="286">
        <v>3</v>
      </c>
      <c r="L29" s="287">
        <v>17396.580000000002</v>
      </c>
      <c r="M29" s="287">
        <v>3631</v>
      </c>
      <c r="N29" s="284">
        <v>44533</v>
      </c>
      <c r="O29" s="283" t="s">
        <v>27</v>
      </c>
      <c r="P29" s="279"/>
      <c r="Q29" s="293"/>
      <c r="R29" s="293"/>
      <c r="S29" s="293"/>
      <c r="T29" s="293"/>
      <c r="U29" s="294"/>
      <c r="V29" s="294"/>
      <c r="W29" s="278"/>
      <c r="X29" s="295"/>
      <c r="Y29" s="295"/>
      <c r="Z29" s="294"/>
    </row>
    <row r="30" spans="1:28" ht="25.35" customHeight="1">
      <c r="A30" s="282">
        <v>16</v>
      </c>
      <c r="B30" s="282">
        <v>10</v>
      </c>
      <c r="C30" s="288" t="s">
        <v>357</v>
      </c>
      <c r="D30" s="287">
        <v>1568.84</v>
      </c>
      <c r="E30" s="286">
        <v>5703.01</v>
      </c>
      <c r="F30" s="291">
        <f t="shared" si="1"/>
        <v>-0.72491017901073296</v>
      </c>
      <c r="G30" s="287">
        <v>260</v>
      </c>
      <c r="H30" s="286">
        <v>21</v>
      </c>
      <c r="I30" s="286">
        <f>G30/H30</f>
        <v>12.380952380952381</v>
      </c>
      <c r="J30" s="286">
        <v>4</v>
      </c>
      <c r="K30" s="286">
        <v>5</v>
      </c>
      <c r="L30" s="287">
        <v>77217.14</v>
      </c>
      <c r="M30" s="287">
        <v>11994</v>
      </c>
      <c r="N30" s="284">
        <v>44519</v>
      </c>
      <c r="O30" s="283" t="s">
        <v>73</v>
      </c>
      <c r="P30" s="279"/>
      <c r="Q30" s="293"/>
      <c r="R30" s="293"/>
      <c r="S30" s="293"/>
      <c r="T30" s="293"/>
      <c r="U30" s="294"/>
      <c r="V30" s="294"/>
      <c r="W30" s="295"/>
      <c r="X30" s="8"/>
      <c r="Y30" s="278"/>
      <c r="Z30" s="294"/>
      <c r="AA30" s="295"/>
      <c r="AB30" s="278"/>
    </row>
    <row r="31" spans="1:28" ht="25.35" customHeight="1">
      <c r="A31" s="282">
        <v>17</v>
      </c>
      <c r="B31" s="282">
        <v>9</v>
      </c>
      <c r="C31" s="288" t="s">
        <v>392</v>
      </c>
      <c r="D31" s="287">
        <v>1124.75</v>
      </c>
      <c r="E31" s="286">
        <v>6107.49</v>
      </c>
      <c r="F31" s="291">
        <f t="shared" si="1"/>
        <v>-0.81584087734896005</v>
      </c>
      <c r="G31" s="287">
        <v>200</v>
      </c>
      <c r="H31" s="286">
        <v>20</v>
      </c>
      <c r="I31" s="286">
        <f>G31/H31</f>
        <v>10</v>
      </c>
      <c r="J31" s="286">
        <v>8</v>
      </c>
      <c r="K31" s="286">
        <v>2</v>
      </c>
      <c r="L31" s="287">
        <v>7657</v>
      </c>
      <c r="M31" s="287">
        <v>1302</v>
      </c>
      <c r="N31" s="284">
        <v>44540</v>
      </c>
      <c r="O31" s="283" t="s">
        <v>32</v>
      </c>
      <c r="P31" s="279"/>
      <c r="Q31" s="293"/>
      <c r="R31" s="293"/>
      <c r="S31" s="293"/>
      <c r="T31" s="294"/>
      <c r="U31" s="294"/>
      <c r="V31" s="294"/>
      <c r="W31" s="295"/>
      <c r="X31" s="8"/>
      <c r="Y31" s="278"/>
      <c r="Z31" s="294"/>
      <c r="AA31" s="295"/>
      <c r="AB31" s="278"/>
    </row>
    <row r="32" spans="1:28" ht="25.35" customHeight="1">
      <c r="A32" s="282">
        <v>18</v>
      </c>
      <c r="B32" s="290" t="s">
        <v>30</v>
      </c>
      <c r="C32" s="289" t="s">
        <v>66</v>
      </c>
      <c r="D32" s="287">
        <v>752</v>
      </c>
      <c r="E32" s="286" t="s">
        <v>30</v>
      </c>
      <c r="F32" s="286" t="s">
        <v>30</v>
      </c>
      <c r="G32" s="287">
        <v>188</v>
      </c>
      <c r="H32" s="286">
        <v>4</v>
      </c>
      <c r="I32" s="286">
        <f>G32/H32</f>
        <v>47</v>
      </c>
      <c r="J32" s="286">
        <v>2</v>
      </c>
      <c r="K32" s="286" t="s">
        <v>30</v>
      </c>
      <c r="L32" s="287">
        <v>130879</v>
      </c>
      <c r="M32" s="287">
        <v>22636</v>
      </c>
      <c r="N32" s="284">
        <v>43868</v>
      </c>
      <c r="O32" s="283" t="s">
        <v>33</v>
      </c>
      <c r="P32" s="279"/>
      <c r="Q32" s="293"/>
      <c r="R32" s="293"/>
      <c r="S32" s="293"/>
      <c r="T32" s="293"/>
      <c r="U32" s="294"/>
      <c r="V32" s="294"/>
      <c r="W32" s="294"/>
      <c r="X32" s="8"/>
      <c r="Y32" s="278"/>
      <c r="Z32" s="294"/>
      <c r="AA32" s="295"/>
      <c r="AB32" s="278"/>
    </row>
    <row r="33" spans="1:28" ht="25.35" customHeight="1">
      <c r="A33" s="282">
        <v>19</v>
      </c>
      <c r="B33" s="282">
        <v>11</v>
      </c>
      <c r="C33" s="288" t="s">
        <v>351</v>
      </c>
      <c r="D33" s="287">
        <v>749</v>
      </c>
      <c r="E33" s="286">
        <v>3056</v>
      </c>
      <c r="F33" s="291">
        <f>(D33-E33)/E33</f>
        <v>-0.75490837696335078</v>
      </c>
      <c r="G33" s="287">
        <v>211</v>
      </c>
      <c r="H33" s="286" t="s">
        <v>30</v>
      </c>
      <c r="I33" s="286" t="s">
        <v>30</v>
      </c>
      <c r="J33" s="286">
        <v>4</v>
      </c>
      <c r="K33" s="286">
        <v>6</v>
      </c>
      <c r="L33" s="287">
        <v>71430</v>
      </c>
      <c r="M33" s="287">
        <v>14076</v>
      </c>
      <c r="N33" s="284">
        <v>44512</v>
      </c>
      <c r="O33" s="283" t="s">
        <v>31</v>
      </c>
      <c r="P33" s="279"/>
      <c r="Q33" s="293"/>
      <c r="R33" s="293"/>
      <c r="S33" s="293"/>
      <c r="T33" s="293"/>
      <c r="U33" s="294"/>
      <c r="V33" s="294"/>
      <c r="W33" s="294"/>
      <c r="X33" s="8"/>
      <c r="Y33" s="278"/>
      <c r="Z33" s="294"/>
      <c r="AA33" s="295"/>
      <c r="AB33" s="278"/>
    </row>
    <row r="34" spans="1:28" ht="25.35" customHeight="1">
      <c r="A34" s="282">
        <v>20</v>
      </c>
      <c r="B34" s="282">
        <v>18</v>
      </c>
      <c r="C34" s="288" t="s">
        <v>360</v>
      </c>
      <c r="D34" s="287">
        <v>746.5</v>
      </c>
      <c r="E34" s="286">
        <v>1247</v>
      </c>
      <c r="F34" s="291">
        <f>(D34-E34)/E34</f>
        <v>-0.40136327185244586</v>
      </c>
      <c r="G34" s="287">
        <v>144</v>
      </c>
      <c r="H34" s="286">
        <v>10</v>
      </c>
      <c r="I34" s="286">
        <f>G34/H34</f>
        <v>14.4</v>
      </c>
      <c r="J34" s="286">
        <v>5</v>
      </c>
      <c r="K34" s="286">
        <v>5</v>
      </c>
      <c r="L34" s="287">
        <v>27337.96</v>
      </c>
      <c r="M34" s="287">
        <v>4826</v>
      </c>
      <c r="N34" s="284">
        <v>44519</v>
      </c>
      <c r="O34" s="283" t="s">
        <v>361</v>
      </c>
      <c r="P34" s="279"/>
      <c r="Q34" s="293"/>
      <c r="R34" s="293"/>
      <c r="S34" s="293"/>
      <c r="T34" s="293"/>
      <c r="U34" s="294"/>
      <c r="V34" s="294"/>
      <c r="W34" s="294"/>
      <c r="X34" s="8"/>
      <c r="Y34" s="278"/>
      <c r="Z34" s="294"/>
      <c r="AA34" s="295"/>
      <c r="AB34" s="278"/>
    </row>
    <row r="35" spans="1:28" ht="25.2" customHeight="1">
      <c r="A35" s="248"/>
      <c r="B35" s="248"/>
      <c r="C35" s="266" t="s">
        <v>85</v>
      </c>
      <c r="D35" s="280">
        <f>SUM(D23:D34)</f>
        <v>533147.80000000005</v>
      </c>
      <c r="E35" s="280">
        <v>227212.51000000004</v>
      </c>
      <c r="F35" s="108">
        <f>(D35-E35)/E35</f>
        <v>1.3464720318436691</v>
      </c>
      <c r="G35" s="280">
        <f t="shared" ref="G35" si="2">SUM(G23:G34)</f>
        <v>83708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28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8" ht="25.35" customHeight="1">
      <c r="A37" s="282">
        <v>21</v>
      </c>
      <c r="B37" s="282" t="s">
        <v>67</v>
      </c>
      <c r="C37" s="288" t="s">
        <v>415</v>
      </c>
      <c r="D37" s="287">
        <v>713.5</v>
      </c>
      <c r="E37" s="286" t="s">
        <v>30</v>
      </c>
      <c r="F37" s="291" t="s">
        <v>30</v>
      </c>
      <c r="G37" s="287">
        <v>134</v>
      </c>
      <c r="H37" s="286" t="s">
        <v>30</v>
      </c>
      <c r="I37" s="286" t="s">
        <v>30</v>
      </c>
      <c r="J37" s="286">
        <v>5</v>
      </c>
      <c r="K37" s="286">
        <v>1</v>
      </c>
      <c r="L37" s="287">
        <v>713.5</v>
      </c>
      <c r="M37" s="287">
        <v>134</v>
      </c>
      <c r="N37" s="284">
        <v>44547</v>
      </c>
      <c r="O37" s="283" t="s">
        <v>231</v>
      </c>
      <c r="P37" s="279"/>
      <c r="Q37" s="293"/>
      <c r="R37" s="293"/>
      <c r="S37" s="293"/>
      <c r="T37" s="293"/>
      <c r="U37" s="294"/>
      <c r="V37" s="294"/>
      <c r="W37" s="294"/>
      <c r="X37" s="295"/>
      <c r="Y37" s="295"/>
      <c r="Z37" s="294"/>
    </row>
    <row r="38" spans="1:28" ht="23.25" customHeight="1">
      <c r="A38" s="282">
        <v>22</v>
      </c>
      <c r="B38" s="290" t="s">
        <v>30</v>
      </c>
      <c r="C38" s="288" t="s">
        <v>46</v>
      </c>
      <c r="D38" s="287">
        <v>592.5</v>
      </c>
      <c r="E38" s="286" t="s">
        <v>30</v>
      </c>
      <c r="F38" s="286" t="s">
        <v>30</v>
      </c>
      <c r="G38" s="287">
        <v>212</v>
      </c>
      <c r="H38" s="286">
        <v>7</v>
      </c>
      <c r="I38" s="286">
        <f>G38/H38</f>
        <v>30.285714285714285</v>
      </c>
      <c r="J38" s="286">
        <v>1</v>
      </c>
      <c r="K38" s="286" t="s">
        <v>30</v>
      </c>
      <c r="L38" s="287">
        <v>117247.42</v>
      </c>
      <c r="M38" s="287">
        <v>24167</v>
      </c>
      <c r="N38" s="284">
        <v>44106</v>
      </c>
      <c r="O38" s="283" t="s">
        <v>43</v>
      </c>
      <c r="P38" s="279"/>
      <c r="Q38" s="293"/>
      <c r="R38" s="293"/>
      <c r="S38" s="293"/>
      <c r="T38" s="293"/>
      <c r="U38" s="294"/>
      <c r="V38" s="294"/>
      <c r="W38" s="295"/>
      <c r="X38" s="278"/>
      <c r="Y38" s="294"/>
      <c r="Z38" s="295"/>
    </row>
    <row r="39" spans="1:28" ht="25.35" customHeight="1">
      <c r="A39" s="282">
        <v>23</v>
      </c>
      <c r="B39" s="282">
        <v>22</v>
      </c>
      <c r="C39" s="288" t="s">
        <v>306</v>
      </c>
      <c r="D39" s="287">
        <v>493.99</v>
      </c>
      <c r="E39" s="286">
        <v>930.9</v>
      </c>
      <c r="F39" s="291">
        <f>(D39-E39)/E39</f>
        <v>-0.46934149747556125</v>
      </c>
      <c r="G39" s="287">
        <v>74</v>
      </c>
      <c r="H39" s="286">
        <v>5</v>
      </c>
      <c r="I39" s="286">
        <f>G39/H39</f>
        <v>14.8</v>
      </c>
      <c r="J39" s="286">
        <v>1</v>
      </c>
      <c r="K39" s="286">
        <v>12</v>
      </c>
      <c r="L39" s="287">
        <v>414626</v>
      </c>
      <c r="M39" s="287">
        <v>61490</v>
      </c>
      <c r="N39" s="284">
        <v>44470</v>
      </c>
      <c r="O39" s="283" t="s">
        <v>52</v>
      </c>
      <c r="P39" s="279"/>
      <c r="Q39" s="293"/>
      <c r="R39" s="293"/>
      <c r="S39" s="293"/>
      <c r="T39" s="293"/>
      <c r="U39" s="294"/>
      <c r="V39" s="294"/>
      <c r="W39" s="295"/>
      <c r="X39" s="8"/>
      <c r="Y39" s="295"/>
      <c r="Z39" s="278"/>
      <c r="AA39" s="294"/>
      <c r="AB39" s="278"/>
    </row>
    <row r="40" spans="1:28" ht="25.35" customHeight="1">
      <c r="A40" s="282">
        <v>24</v>
      </c>
      <c r="B40" s="286" t="s">
        <v>30</v>
      </c>
      <c r="C40" s="289" t="s">
        <v>47</v>
      </c>
      <c r="D40" s="287">
        <v>482.5</v>
      </c>
      <c r="E40" s="286" t="s">
        <v>30</v>
      </c>
      <c r="F40" s="286" t="s">
        <v>30</v>
      </c>
      <c r="G40" s="287">
        <v>147</v>
      </c>
      <c r="H40" s="286">
        <v>13</v>
      </c>
      <c r="I40" s="286">
        <f>G40/H40</f>
        <v>11.307692307692308</v>
      </c>
      <c r="J40" s="286">
        <v>2</v>
      </c>
      <c r="K40" s="286" t="s">
        <v>30</v>
      </c>
      <c r="L40" s="287">
        <v>68521.86</v>
      </c>
      <c r="M40" s="287">
        <v>15163</v>
      </c>
      <c r="N40" s="284">
        <v>44113</v>
      </c>
      <c r="O40" s="283" t="s">
        <v>27</v>
      </c>
      <c r="P40" s="279"/>
      <c r="Q40" s="293"/>
      <c r="R40" s="293"/>
      <c r="S40" s="293"/>
      <c r="T40" s="293"/>
      <c r="U40" s="294"/>
      <c r="V40" s="294"/>
      <c r="W40" s="295"/>
      <c r="X40" s="278"/>
      <c r="Y40" s="294"/>
      <c r="Z40" s="295"/>
      <c r="AA40" s="8"/>
      <c r="AB40" s="278"/>
    </row>
    <row r="41" spans="1:28" ht="25.35" customHeight="1">
      <c r="A41" s="282">
        <v>25</v>
      </c>
      <c r="B41" s="282">
        <v>12</v>
      </c>
      <c r="C41" s="288" t="s">
        <v>350</v>
      </c>
      <c r="D41" s="287">
        <v>468</v>
      </c>
      <c r="E41" s="286">
        <v>3012</v>
      </c>
      <c r="F41" s="291">
        <f>(D41-E41)/E41</f>
        <v>-0.84462151394422313</v>
      </c>
      <c r="G41" s="287">
        <v>98</v>
      </c>
      <c r="H41" s="286">
        <v>2</v>
      </c>
      <c r="I41" s="286">
        <f>G41/H41</f>
        <v>49</v>
      </c>
      <c r="J41" s="286">
        <v>2</v>
      </c>
      <c r="K41" s="286">
        <v>6</v>
      </c>
      <c r="L41" s="287">
        <v>16926</v>
      </c>
      <c r="M41" s="287">
        <v>3891</v>
      </c>
      <c r="N41" s="284">
        <v>44512</v>
      </c>
      <c r="O41" s="283" t="s">
        <v>33</v>
      </c>
      <c r="P41" s="279"/>
      <c r="Q41" s="293"/>
      <c r="R41" s="293"/>
      <c r="S41" s="293"/>
      <c r="T41" s="293"/>
      <c r="U41" s="294"/>
      <c r="V41" s="294"/>
      <c r="W41" s="278"/>
      <c r="X41" s="295"/>
      <c r="Y41" s="294"/>
      <c r="Z41" s="295"/>
    </row>
    <row r="42" spans="1:28" ht="25.35" customHeight="1">
      <c r="A42" s="282">
        <v>26</v>
      </c>
      <c r="B42" s="282">
        <v>13</v>
      </c>
      <c r="C42" s="288" t="s">
        <v>389</v>
      </c>
      <c r="D42" s="287">
        <v>312.7</v>
      </c>
      <c r="E42" s="286">
        <v>2809.76</v>
      </c>
      <c r="F42" s="291">
        <f>(D42-E42)/E42</f>
        <v>-0.88870935595922795</v>
      </c>
      <c r="G42" s="287">
        <v>61</v>
      </c>
      <c r="H42" s="286">
        <v>8</v>
      </c>
      <c r="I42" s="286">
        <f>G42/H42</f>
        <v>7.625</v>
      </c>
      <c r="J42" s="286">
        <v>3</v>
      </c>
      <c r="K42" s="286">
        <v>3</v>
      </c>
      <c r="L42" s="287">
        <v>8338.99</v>
      </c>
      <c r="M42" s="287">
        <v>1495</v>
      </c>
      <c r="N42" s="284">
        <v>44533</v>
      </c>
      <c r="O42" s="283" t="s">
        <v>43</v>
      </c>
      <c r="P42" s="279"/>
      <c r="Q42" s="293"/>
      <c r="R42" s="293"/>
      <c r="S42" s="293"/>
      <c r="T42" s="293"/>
      <c r="U42" s="294"/>
      <c r="V42" s="294"/>
      <c r="W42" s="294"/>
      <c r="X42" s="8"/>
      <c r="Y42" s="294"/>
      <c r="Z42" s="294"/>
      <c r="AA42" s="295"/>
      <c r="AB42" s="278"/>
    </row>
    <row r="43" spans="1:28" ht="25.35" customHeight="1">
      <c r="A43" s="282">
        <v>27</v>
      </c>
      <c r="B43" s="282">
        <v>24</v>
      </c>
      <c r="C43" s="288" t="s">
        <v>373</v>
      </c>
      <c r="D43" s="287">
        <v>287</v>
      </c>
      <c r="E43" s="286">
        <v>713</v>
      </c>
      <c r="F43" s="291">
        <f>(D43-E43)/E43</f>
        <v>-0.5974754558204769</v>
      </c>
      <c r="G43" s="287">
        <v>41</v>
      </c>
      <c r="H43" s="286" t="s">
        <v>30</v>
      </c>
      <c r="I43" s="286" t="s">
        <v>30</v>
      </c>
      <c r="J43" s="286">
        <v>1</v>
      </c>
      <c r="K43" s="286">
        <v>4</v>
      </c>
      <c r="L43" s="287">
        <v>11826</v>
      </c>
      <c r="M43" s="287">
        <v>1815</v>
      </c>
      <c r="N43" s="284">
        <v>44526</v>
      </c>
      <c r="O43" s="283" t="s">
        <v>31</v>
      </c>
      <c r="P43" s="279"/>
      <c r="Q43" s="293"/>
      <c r="R43" s="293"/>
      <c r="S43" s="293"/>
      <c r="T43" s="293"/>
      <c r="U43" s="294"/>
      <c r="V43" s="294"/>
      <c r="W43" s="295"/>
      <c r="X43" s="8"/>
      <c r="Y43" s="278"/>
      <c r="Z43" s="294"/>
      <c r="AA43" s="295"/>
    </row>
    <row r="44" spans="1:28" ht="25.35" customHeight="1">
      <c r="A44" s="282">
        <v>28</v>
      </c>
      <c r="B44" s="282">
        <v>20</v>
      </c>
      <c r="C44" s="288" t="s">
        <v>388</v>
      </c>
      <c r="D44" s="287">
        <v>242</v>
      </c>
      <c r="E44" s="286">
        <v>1225</v>
      </c>
      <c r="F44" s="291">
        <f>(D44-E44)/E44</f>
        <v>-0.8024489795918367</v>
      </c>
      <c r="G44" s="287">
        <v>51</v>
      </c>
      <c r="H44" s="286" t="s">
        <v>30</v>
      </c>
      <c r="I44" s="286" t="s">
        <v>30</v>
      </c>
      <c r="J44" s="286">
        <v>2</v>
      </c>
      <c r="K44" s="286">
        <v>3</v>
      </c>
      <c r="L44" s="287">
        <v>7194</v>
      </c>
      <c r="M44" s="287">
        <v>1558</v>
      </c>
      <c r="N44" s="284">
        <v>44533</v>
      </c>
      <c r="O44" s="283" t="s">
        <v>31</v>
      </c>
      <c r="P44" s="279"/>
      <c r="Q44" s="293"/>
      <c r="R44" s="293"/>
      <c r="S44" s="293"/>
      <c r="T44" s="293"/>
      <c r="U44" s="294"/>
      <c r="V44" s="294"/>
      <c r="W44" s="295"/>
      <c r="X44" s="8"/>
      <c r="Y44" s="278"/>
      <c r="Z44" s="294"/>
      <c r="AA44" s="295"/>
    </row>
    <row r="45" spans="1:28" ht="25.35" customHeight="1">
      <c r="A45" s="282">
        <v>29</v>
      </c>
      <c r="B45" s="282" t="s">
        <v>40</v>
      </c>
      <c r="C45" s="288" t="s">
        <v>416</v>
      </c>
      <c r="D45" s="287">
        <v>193</v>
      </c>
      <c r="E45" s="286" t="s">
        <v>30</v>
      </c>
      <c r="F45" s="291" t="s">
        <v>30</v>
      </c>
      <c r="G45" s="287">
        <v>71</v>
      </c>
      <c r="H45" s="286" t="s">
        <v>30</v>
      </c>
      <c r="I45" s="286" t="s">
        <v>30</v>
      </c>
      <c r="J45" s="286">
        <v>4</v>
      </c>
      <c r="K45" s="286">
        <v>0</v>
      </c>
      <c r="L45" s="287">
        <v>193</v>
      </c>
      <c r="M45" s="287">
        <v>71</v>
      </c>
      <c r="N45" s="284" t="s">
        <v>190</v>
      </c>
      <c r="O45" s="283" t="s">
        <v>31</v>
      </c>
      <c r="P45" s="78"/>
      <c r="Q45" s="293"/>
      <c r="R45" s="293"/>
      <c r="S45" s="293"/>
      <c r="T45" s="293"/>
      <c r="U45" s="294"/>
      <c r="V45" s="294"/>
      <c r="W45" s="295"/>
      <c r="X45" s="8"/>
      <c r="Y45" s="278"/>
      <c r="Z45" s="294"/>
      <c r="AA45" s="295"/>
      <c r="AB45" s="278"/>
    </row>
    <row r="46" spans="1:28" ht="25.35" customHeight="1">
      <c r="A46" s="282">
        <v>30</v>
      </c>
      <c r="B46" s="214">
        <v>33</v>
      </c>
      <c r="C46" s="288" t="s">
        <v>69</v>
      </c>
      <c r="D46" s="287">
        <v>190</v>
      </c>
      <c r="E46" s="286">
        <v>167.49</v>
      </c>
      <c r="F46" s="291">
        <f>(D46-E46)/E46</f>
        <v>0.13439608334825953</v>
      </c>
      <c r="G46" s="287">
        <v>76</v>
      </c>
      <c r="H46" s="286">
        <v>11</v>
      </c>
      <c r="I46" s="286">
        <f>G46/H46</f>
        <v>6.9090909090909092</v>
      </c>
      <c r="J46" s="286">
        <v>3</v>
      </c>
      <c r="K46" s="286" t="s">
        <v>30</v>
      </c>
      <c r="L46" s="287">
        <v>53844.69</v>
      </c>
      <c r="M46" s="287">
        <v>11203</v>
      </c>
      <c r="N46" s="284">
        <v>44323</v>
      </c>
      <c r="O46" s="283" t="s">
        <v>34</v>
      </c>
      <c r="P46" s="279"/>
      <c r="Q46" s="293"/>
      <c r="R46" s="293"/>
      <c r="S46" s="293"/>
      <c r="T46" s="293"/>
      <c r="U46" s="293"/>
      <c r="V46" s="294"/>
      <c r="W46" s="295"/>
      <c r="X46" s="294"/>
      <c r="Y46" s="278"/>
      <c r="Z46" s="295"/>
    </row>
    <row r="47" spans="1:28" ht="25.2" customHeight="1">
      <c r="A47" s="248"/>
      <c r="B47" s="248"/>
      <c r="C47" s="266" t="s">
        <v>116</v>
      </c>
      <c r="D47" s="280">
        <f>SUM(D35:D46)</f>
        <v>537122.99</v>
      </c>
      <c r="E47" s="280">
        <v>232705.20000000004</v>
      </c>
      <c r="F47" s="108">
        <f>(D47-E47)/E47</f>
        <v>1.3081692630847952</v>
      </c>
      <c r="G47" s="280">
        <f t="shared" ref="G47" si="3">SUM(G35:G46)</f>
        <v>84673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28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8" ht="25.35" customHeight="1">
      <c r="A49" s="282">
        <v>31</v>
      </c>
      <c r="B49" s="120">
        <v>34</v>
      </c>
      <c r="C49" s="288" t="s">
        <v>124</v>
      </c>
      <c r="D49" s="287">
        <v>132.5</v>
      </c>
      <c r="E49" s="286">
        <v>142.5</v>
      </c>
      <c r="F49" s="291">
        <f>(D49-E49)/E49</f>
        <v>-7.0175438596491224E-2</v>
      </c>
      <c r="G49" s="287">
        <v>48</v>
      </c>
      <c r="H49" s="286">
        <v>7</v>
      </c>
      <c r="I49" s="286">
        <f>G49/H49</f>
        <v>6.8571428571428568</v>
      </c>
      <c r="J49" s="286">
        <v>1</v>
      </c>
      <c r="K49" s="286" t="s">
        <v>30</v>
      </c>
      <c r="L49" s="287">
        <v>83154</v>
      </c>
      <c r="M49" s="287">
        <v>18544</v>
      </c>
      <c r="N49" s="284">
        <v>44351</v>
      </c>
      <c r="O49" s="283" t="s">
        <v>52</v>
      </c>
      <c r="P49" s="279"/>
      <c r="Q49" s="293"/>
      <c r="W49" s="8"/>
      <c r="X49" s="33"/>
      <c r="Y49" s="278"/>
      <c r="Z49" s="33"/>
    </row>
    <row r="50" spans="1:28" ht="25.35" customHeight="1">
      <c r="A50" s="282">
        <v>32</v>
      </c>
      <c r="B50" s="91">
        <v>29</v>
      </c>
      <c r="C50" s="289" t="s">
        <v>98</v>
      </c>
      <c r="D50" s="287">
        <v>99</v>
      </c>
      <c r="E50" s="287">
        <v>241</v>
      </c>
      <c r="F50" s="291">
        <f>(D50-E50)/E50</f>
        <v>-0.58921161825726143</v>
      </c>
      <c r="G50" s="287">
        <v>20</v>
      </c>
      <c r="H50" s="286" t="s">
        <v>30</v>
      </c>
      <c r="I50" s="286" t="s">
        <v>30</v>
      </c>
      <c r="J50" s="286">
        <v>1</v>
      </c>
      <c r="K50" s="286">
        <v>32</v>
      </c>
      <c r="L50" s="287">
        <v>17574.05</v>
      </c>
      <c r="M50" s="287">
        <v>3154</v>
      </c>
      <c r="N50" s="284">
        <v>44330</v>
      </c>
      <c r="O50" s="283" t="s">
        <v>99</v>
      </c>
      <c r="P50" s="78"/>
      <c r="Q50" s="293"/>
      <c r="R50" s="293"/>
      <c r="S50" s="295"/>
      <c r="T50" s="295"/>
      <c r="U50" s="294"/>
      <c r="V50" s="294"/>
      <c r="W50" s="278"/>
      <c r="Y50" s="295"/>
      <c r="Z50" s="295"/>
      <c r="AA50" s="294"/>
    </row>
    <row r="51" spans="1:28" ht="25.35" customHeight="1">
      <c r="A51" s="282">
        <v>33</v>
      </c>
      <c r="B51" s="91">
        <v>16</v>
      </c>
      <c r="C51" s="288" t="s">
        <v>319</v>
      </c>
      <c r="D51" s="287">
        <v>87.3</v>
      </c>
      <c r="E51" s="286">
        <v>1260.3499999999999</v>
      </c>
      <c r="F51" s="291">
        <f>(D51-E51)/E51</f>
        <v>-0.9307335264013965</v>
      </c>
      <c r="G51" s="287">
        <v>16</v>
      </c>
      <c r="H51" s="286">
        <v>2</v>
      </c>
      <c r="I51" s="286">
        <f>G51/H51</f>
        <v>8</v>
      </c>
      <c r="J51" s="286">
        <v>1</v>
      </c>
      <c r="K51" s="286">
        <v>10</v>
      </c>
      <c r="L51" s="287">
        <v>341864.49</v>
      </c>
      <c r="M51" s="287">
        <v>49640</v>
      </c>
      <c r="N51" s="284">
        <v>44484</v>
      </c>
      <c r="O51" s="283" t="s">
        <v>73</v>
      </c>
      <c r="P51" s="78"/>
      <c r="Q51" s="293"/>
      <c r="R51" s="293"/>
      <c r="S51" s="293"/>
      <c r="T51" s="293"/>
      <c r="U51" s="294"/>
      <c r="V51" s="294"/>
      <c r="W51" s="278"/>
      <c r="Y51" s="295"/>
      <c r="Z51" s="295"/>
      <c r="AA51" s="294"/>
    </row>
    <row r="52" spans="1:28" ht="25.35" customHeight="1">
      <c r="A52" s="282">
        <v>34</v>
      </c>
      <c r="B52" s="282">
        <v>32</v>
      </c>
      <c r="C52" s="288" t="s">
        <v>362</v>
      </c>
      <c r="D52" s="287">
        <v>61</v>
      </c>
      <c r="E52" s="286">
        <v>174.5</v>
      </c>
      <c r="F52" s="291">
        <f>(D52-E52)/E52</f>
        <v>-0.65042979942693413</v>
      </c>
      <c r="G52" s="287">
        <v>11</v>
      </c>
      <c r="H52" s="286" t="s">
        <v>30</v>
      </c>
      <c r="I52" s="286" t="s">
        <v>30</v>
      </c>
      <c r="J52" s="286">
        <v>1</v>
      </c>
      <c r="K52" s="286">
        <v>5</v>
      </c>
      <c r="L52" s="287">
        <v>2356.91</v>
      </c>
      <c r="M52" s="287">
        <v>438</v>
      </c>
      <c r="N52" s="284">
        <v>44519</v>
      </c>
      <c r="O52" s="283" t="s">
        <v>99</v>
      </c>
      <c r="P52" s="279"/>
      <c r="Q52" s="293"/>
      <c r="R52" s="293"/>
      <c r="S52" s="293"/>
      <c r="T52" s="293"/>
      <c r="U52" s="294"/>
      <c r="V52" s="294"/>
      <c r="W52" s="294"/>
      <c r="Y52" s="278"/>
      <c r="Z52" s="295"/>
      <c r="AA52" s="295"/>
    </row>
    <row r="53" spans="1:28" ht="25.35" customHeight="1">
      <c r="A53" s="282">
        <v>35</v>
      </c>
      <c r="B53" s="290" t="s">
        <v>30</v>
      </c>
      <c r="C53" s="299" t="s">
        <v>170</v>
      </c>
      <c r="D53" s="287">
        <v>50</v>
      </c>
      <c r="E53" s="286" t="s">
        <v>30</v>
      </c>
      <c r="F53" s="291" t="s">
        <v>30</v>
      </c>
      <c r="G53" s="287">
        <v>20</v>
      </c>
      <c r="H53" s="286">
        <v>7</v>
      </c>
      <c r="I53" s="286">
        <f>G53/H53</f>
        <v>2.8571428571428572</v>
      </c>
      <c r="J53" s="286">
        <v>1</v>
      </c>
      <c r="K53" s="286" t="s">
        <v>30</v>
      </c>
      <c r="L53" s="287">
        <v>49027.85</v>
      </c>
      <c r="M53" s="287">
        <v>11042</v>
      </c>
      <c r="N53" s="284">
        <v>44372</v>
      </c>
      <c r="O53" s="283" t="s">
        <v>43</v>
      </c>
      <c r="P53" s="279"/>
      <c r="Q53" s="293"/>
      <c r="R53" s="293"/>
      <c r="S53" s="293"/>
      <c r="T53" s="293"/>
      <c r="U53" s="294"/>
      <c r="V53" s="294"/>
      <c r="W53" s="295"/>
      <c r="X53" s="278"/>
      <c r="Y53" s="295"/>
      <c r="Z53" s="294"/>
      <c r="AA53" s="8"/>
      <c r="AB53" s="278"/>
    </row>
    <row r="54" spans="1:28" ht="25.35" customHeight="1">
      <c r="A54" s="282">
        <v>36</v>
      </c>
      <c r="B54" s="120">
        <v>35</v>
      </c>
      <c r="C54" s="288" t="s">
        <v>405</v>
      </c>
      <c r="D54" s="287">
        <v>23</v>
      </c>
      <c r="E54" s="286">
        <v>67.5</v>
      </c>
      <c r="F54" s="291">
        <f>(D54-E54)/E54</f>
        <v>-0.65925925925925921</v>
      </c>
      <c r="G54" s="287">
        <v>9</v>
      </c>
      <c r="H54" s="286">
        <v>4</v>
      </c>
      <c r="I54" s="286">
        <f>G54/H54</f>
        <v>2.25</v>
      </c>
      <c r="J54" s="286">
        <v>1</v>
      </c>
      <c r="K54" s="286" t="s">
        <v>30</v>
      </c>
      <c r="L54" s="287">
        <v>229370</v>
      </c>
      <c r="M54" s="287">
        <v>49009</v>
      </c>
      <c r="N54" s="284">
        <v>44078</v>
      </c>
      <c r="O54" s="281" t="s">
        <v>52</v>
      </c>
      <c r="P54" s="279"/>
      <c r="Q54" s="293"/>
      <c r="R54" s="293"/>
      <c r="S54" s="293"/>
      <c r="T54" s="293"/>
      <c r="U54" s="294"/>
      <c r="V54" s="294"/>
      <c r="W54" s="295"/>
      <c r="X54" s="278"/>
      <c r="Y54" s="295"/>
      <c r="Z54" s="294"/>
    </row>
    <row r="55" spans="1:28" ht="25.35" customHeight="1">
      <c r="A55" s="282">
        <v>37</v>
      </c>
      <c r="B55" s="282">
        <v>23</v>
      </c>
      <c r="C55" s="288" t="s">
        <v>335</v>
      </c>
      <c r="D55" s="287">
        <v>5</v>
      </c>
      <c r="E55" s="286">
        <v>848.23</v>
      </c>
      <c r="F55" s="291">
        <f>(D55-E55)/E55</f>
        <v>-0.99410537236362784</v>
      </c>
      <c r="G55" s="287">
        <v>1</v>
      </c>
      <c r="H55" s="286">
        <v>1</v>
      </c>
      <c r="I55" s="286">
        <f>G55/H55</f>
        <v>1</v>
      </c>
      <c r="J55" s="286">
        <v>1</v>
      </c>
      <c r="K55" s="286">
        <v>8</v>
      </c>
      <c r="L55" s="287">
        <v>97754</v>
      </c>
      <c r="M55" s="287">
        <v>20380</v>
      </c>
      <c r="N55" s="284">
        <v>44498</v>
      </c>
      <c r="O55" s="283" t="s">
        <v>32</v>
      </c>
      <c r="P55" s="279"/>
      <c r="Q55" s="293"/>
      <c r="R55" s="293"/>
      <c r="S55" s="293"/>
      <c r="T55" s="293"/>
      <c r="U55" s="294"/>
      <c r="V55" s="294"/>
      <c r="W55" s="278"/>
      <c r="Y55" s="295"/>
      <c r="Z55" s="295"/>
      <c r="AA55" s="294"/>
    </row>
    <row r="56" spans="1:28" ht="25.35" customHeight="1">
      <c r="A56" s="248"/>
      <c r="B56" s="248"/>
      <c r="C56" s="266" t="s">
        <v>418</v>
      </c>
      <c r="D56" s="280">
        <f>SUM(D47:D55)</f>
        <v>537580.79</v>
      </c>
      <c r="E56" s="280">
        <v>233504.69000000003</v>
      </c>
      <c r="F56" s="108">
        <f>(D56-E56)/E56</f>
        <v>1.3022269488462948</v>
      </c>
      <c r="G56" s="280">
        <f t="shared" ref="G56" si="4">SUM(G47:G55)</f>
        <v>84798</v>
      </c>
      <c r="H56" s="280"/>
      <c r="I56" s="251"/>
      <c r="J56" s="250"/>
      <c r="K56" s="252"/>
      <c r="L56" s="253"/>
      <c r="M56" s="257"/>
      <c r="N56" s="254"/>
      <c r="O56" s="281"/>
      <c r="R56" s="279"/>
    </row>
    <row r="57" spans="1:28" ht="23.1" customHeight="1"/>
    <row r="58" spans="1:28" ht="17.25" customHeight="1"/>
    <row r="69" spans="16:18">
      <c r="R69" s="279"/>
    </row>
    <row r="74" spans="16:18">
      <c r="P74" s="279"/>
    </row>
    <row r="78" spans="16:18" ht="12" customHeight="1"/>
  </sheetData>
  <sortState xmlns:xlrd2="http://schemas.microsoft.com/office/spreadsheetml/2017/richdata2" ref="B13:O55">
    <sortCondition descending="1" ref="D13:D55"/>
  </sortState>
  <mergeCells count="19">
    <mergeCell ref="I5:I8"/>
    <mergeCell ref="G6:G7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402A-D096-47C1-B494-E6B538FF1955}">
  <dimension ref="A1:AB79"/>
  <sheetViews>
    <sheetView topLeftCell="A22" zoomScale="60" zoomScaleNormal="60" workbookViewId="0">
      <selection activeCell="L54" sqref="L54:M54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13.88671875" style="277" customWidth="1"/>
    <col min="21" max="21" width="12.33203125" style="277" customWidth="1"/>
    <col min="22" max="22" width="11.88671875" style="277" bestFit="1" customWidth="1"/>
    <col min="23" max="23" width="14.88671875" style="277" customWidth="1"/>
    <col min="24" max="24" width="13.6640625" style="277" customWidth="1"/>
    <col min="25" max="25" width="10.88671875" style="277" bestFit="1" customWidth="1"/>
    <col min="26" max="26" width="12" style="277" bestFit="1" customWidth="1"/>
    <col min="27" max="27" width="12.5546875" style="277" bestFit="1" customWidth="1"/>
    <col min="28" max="16384" width="8.88671875" style="277"/>
  </cols>
  <sheetData>
    <row r="1" spans="1:28" ht="19.5" customHeight="1">
      <c r="E1" s="235" t="s">
        <v>400</v>
      </c>
      <c r="F1" s="235"/>
      <c r="G1" s="235"/>
      <c r="H1" s="235"/>
      <c r="I1" s="235"/>
    </row>
    <row r="2" spans="1:28" ht="19.5" customHeight="1">
      <c r="E2" s="235" t="s">
        <v>401</v>
      </c>
      <c r="F2" s="235"/>
      <c r="G2" s="235"/>
      <c r="H2" s="235"/>
      <c r="I2" s="235"/>
      <c r="J2" s="235"/>
      <c r="K2" s="235"/>
    </row>
    <row r="4" spans="1:28" ht="15.75" customHeight="1" thickBot="1"/>
    <row r="5" spans="1:28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8">
      <c r="A6" s="346"/>
      <c r="B6" s="346"/>
      <c r="C6" s="343"/>
      <c r="D6" s="237" t="s">
        <v>398</v>
      </c>
      <c r="E6" s="237" t="s">
        <v>382</v>
      </c>
      <c r="F6" s="343"/>
      <c r="G6" s="343" t="s">
        <v>398</v>
      </c>
      <c r="H6" s="343"/>
      <c r="I6" s="343"/>
      <c r="J6" s="343"/>
      <c r="K6" s="343"/>
      <c r="L6" s="343"/>
      <c r="M6" s="343"/>
      <c r="N6" s="343"/>
      <c r="O6" s="343"/>
    </row>
    <row r="7" spans="1:28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8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8" ht="15" customHeight="1">
      <c r="A9" s="345"/>
      <c r="B9" s="345"/>
      <c r="C9" s="342" t="s">
        <v>13</v>
      </c>
      <c r="D9" s="306"/>
      <c r="E9" s="306"/>
      <c r="F9" s="342" t="s">
        <v>15</v>
      </c>
      <c r="G9" s="306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8" ht="21.6">
      <c r="A10" s="346"/>
      <c r="B10" s="346"/>
      <c r="C10" s="343"/>
      <c r="D10" s="307" t="s">
        <v>399</v>
      </c>
      <c r="E10" s="307" t="s">
        <v>383</v>
      </c>
      <c r="F10" s="343"/>
      <c r="G10" s="307" t="s">
        <v>399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8">
      <c r="A11" s="346"/>
      <c r="B11" s="346"/>
      <c r="C11" s="343"/>
      <c r="D11" s="307" t="s">
        <v>14</v>
      </c>
      <c r="E11" s="237" t="s">
        <v>14</v>
      </c>
      <c r="F11" s="343"/>
      <c r="G11" s="307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8" ht="15.6" customHeight="1" thickBot="1">
      <c r="A12" s="346"/>
      <c r="B12" s="347"/>
      <c r="C12" s="344"/>
      <c r="D12" s="308"/>
      <c r="E12" s="238" t="s">
        <v>2</v>
      </c>
      <c r="F12" s="344"/>
      <c r="G12" s="308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33"/>
      <c r="X12" s="278"/>
      <c r="Z12" s="278"/>
      <c r="AA12" s="8"/>
    </row>
    <row r="13" spans="1:28" ht="25.35" customHeight="1">
      <c r="A13" s="282">
        <v>1</v>
      </c>
      <c r="B13" s="282">
        <v>1</v>
      </c>
      <c r="C13" s="288" t="s">
        <v>367</v>
      </c>
      <c r="D13" s="287">
        <v>88677.15</v>
      </c>
      <c r="E13" s="286">
        <v>123112.14</v>
      </c>
      <c r="F13" s="291">
        <f>(D13-E13)/E13</f>
        <v>-0.27970425987234082</v>
      </c>
      <c r="G13" s="287">
        <v>12554</v>
      </c>
      <c r="H13" s="286">
        <v>301</v>
      </c>
      <c r="I13" s="286">
        <f>G13/H13</f>
        <v>41.707641196013292</v>
      </c>
      <c r="J13" s="286">
        <v>18</v>
      </c>
      <c r="K13" s="286">
        <v>3</v>
      </c>
      <c r="L13" s="287">
        <v>435061</v>
      </c>
      <c r="M13" s="287">
        <v>61129</v>
      </c>
      <c r="N13" s="284">
        <v>44526</v>
      </c>
      <c r="O13" s="283" t="s">
        <v>52</v>
      </c>
      <c r="P13" s="279"/>
      <c r="Q13" s="293"/>
      <c r="R13" s="293"/>
      <c r="S13" s="293"/>
      <c r="T13" s="293"/>
      <c r="U13" s="294"/>
      <c r="V13" s="294"/>
      <c r="W13" s="278"/>
      <c r="X13" s="294"/>
      <c r="Y13" s="278"/>
      <c r="Z13" s="295"/>
      <c r="AA13" s="295"/>
    </row>
    <row r="14" spans="1:28" ht="25.35" customHeight="1">
      <c r="A14" s="282">
        <v>2</v>
      </c>
      <c r="B14" s="282">
        <v>2</v>
      </c>
      <c r="C14" s="288" t="s">
        <v>368</v>
      </c>
      <c r="D14" s="287">
        <v>27150.23</v>
      </c>
      <c r="E14" s="286">
        <v>26820.54</v>
      </c>
      <c r="F14" s="291">
        <f>(D14-E14)/E14</f>
        <v>1.2292444521996898E-2</v>
      </c>
      <c r="G14" s="287">
        <v>5302</v>
      </c>
      <c r="H14" s="286">
        <v>216</v>
      </c>
      <c r="I14" s="286">
        <f>G14/H14</f>
        <v>24.546296296296298</v>
      </c>
      <c r="J14" s="286">
        <v>17</v>
      </c>
      <c r="K14" s="286">
        <v>3</v>
      </c>
      <c r="L14" s="287">
        <v>110009</v>
      </c>
      <c r="M14" s="287">
        <v>21788</v>
      </c>
      <c r="N14" s="284">
        <v>44526</v>
      </c>
      <c r="O14" s="283" t="s">
        <v>32</v>
      </c>
      <c r="P14" s="279"/>
      <c r="Q14" s="293"/>
      <c r="R14" s="293"/>
      <c r="S14" s="293"/>
      <c r="T14" s="293"/>
      <c r="U14" s="294"/>
      <c r="V14" s="294"/>
      <c r="W14" s="295"/>
      <c r="X14" s="295"/>
      <c r="Y14" s="8"/>
      <c r="Z14" s="294"/>
      <c r="AA14" s="278"/>
    </row>
    <row r="15" spans="1:28" ht="25.35" customHeight="1">
      <c r="A15" s="282">
        <v>3</v>
      </c>
      <c r="B15" s="282" t="s">
        <v>40</v>
      </c>
      <c r="C15" s="288" t="s">
        <v>403</v>
      </c>
      <c r="D15" s="287">
        <v>26457.67</v>
      </c>
      <c r="E15" s="286" t="s">
        <v>30</v>
      </c>
      <c r="F15" s="286" t="s">
        <v>30</v>
      </c>
      <c r="G15" s="287">
        <v>3488</v>
      </c>
      <c r="H15" s="286">
        <v>29</v>
      </c>
      <c r="I15" s="286">
        <f>G15/H15</f>
        <v>120.27586206896552</v>
      </c>
      <c r="J15" s="286">
        <v>7</v>
      </c>
      <c r="K15" s="286">
        <v>0</v>
      </c>
      <c r="L15" s="287">
        <v>26457.67</v>
      </c>
      <c r="M15" s="287">
        <v>3488</v>
      </c>
      <c r="N15" s="284" t="s">
        <v>190</v>
      </c>
      <c r="O15" s="283" t="s">
        <v>73</v>
      </c>
      <c r="P15" s="279"/>
      <c r="Q15" s="293"/>
      <c r="R15" s="293"/>
      <c r="S15" s="293"/>
      <c r="T15" s="293"/>
      <c r="U15" s="294"/>
      <c r="V15" s="294"/>
      <c r="W15" s="295"/>
      <c r="X15" s="295"/>
      <c r="Y15" s="8"/>
      <c r="Z15" s="278"/>
      <c r="AA15" s="294"/>
      <c r="AB15" s="278"/>
    </row>
    <row r="16" spans="1:28" ht="25.35" customHeight="1">
      <c r="A16" s="282">
        <v>4</v>
      </c>
      <c r="B16" s="282" t="s">
        <v>67</v>
      </c>
      <c r="C16" s="288" t="s">
        <v>393</v>
      </c>
      <c r="D16" s="287">
        <v>18009.79</v>
      </c>
      <c r="E16" s="286" t="s">
        <v>30</v>
      </c>
      <c r="F16" s="286" t="s">
        <v>30</v>
      </c>
      <c r="G16" s="287">
        <v>3702</v>
      </c>
      <c r="H16" s="286">
        <v>132</v>
      </c>
      <c r="I16" s="286">
        <f>G16/H16</f>
        <v>28.045454545454547</v>
      </c>
      <c r="J16" s="286">
        <v>21</v>
      </c>
      <c r="K16" s="286">
        <v>1</v>
      </c>
      <c r="L16" s="287">
        <v>18009.79</v>
      </c>
      <c r="M16" s="287">
        <v>3702</v>
      </c>
      <c r="N16" s="284">
        <v>44540</v>
      </c>
      <c r="O16" s="283" t="s">
        <v>43</v>
      </c>
      <c r="P16" s="279"/>
      <c r="Q16" s="293"/>
      <c r="R16" s="293"/>
      <c r="S16" s="293"/>
      <c r="T16" s="293"/>
      <c r="U16" s="294"/>
      <c r="V16" s="294"/>
      <c r="W16" s="295"/>
      <c r="X16" s="295"/>
      <c r="Y16" s="8"/>
      <c r="Z16" s="278"/>
      <c r="AA16" s="294"/>
      <c r="AB16" s="278"/>
    </row>
    <row r="17" spans="1:28" ht="25.35" customHeight="1">
      <c r="A17" s="282">
        <v>5</v>
      </c>
      <c r="B17" s="282" t="s">
        <v>67</v>
      </c>
      <c r="C17" s="288" t="s">
        <v>394</v>
      </c>
      <c r="D17" s="287">
        <v>11797</v>
      </c>
      <c r="E17" s="286" t="s">
        <v>30</v>
      </c>
      <c r="F17" s="286" t="s">
        <v>30</v>
      </c>
      <c r="G17" s="287">
        <v>1810</v>
      </c>
      <c r="H17" s="286" t="s">
        <v>30</v>
      </c>
      <c r="I17" s="286" t="s">
        <v>30</v>
      </c>
      <c r="J17" s="286">
        <v>6</v>
      </c>
      <c r="K17" s="286">
        <v>1</v>
      </c>
      <c r="L17" s="287">
        <v>11797</v>
      </c>
      <c r="M17" s="287">
        <v>1810</v>
      </c>
      <c r="N17" s="284">
        <v>44540</v>
      </c>
      <c r="O17" s="283" t="s">
        <v>31</v>
      </c>
      <c r="P17" s="279"/>
      <c r="Q17" s="293"/>
      <c r="R17" s="293"/>
      <c r="S17" s="293"/>
      <c r="T17" s="293"/>
      <c r="U17" s="294"/>
      <c r="V17" s="294"/>
      <c r="W17" s="295"/>
      <c r="X17" s="278"/>
      <c r="Y17" s="8"/>
      <c r="Z17" s="294"/>
      <c r="AA17" s="295"/>
      <c r="AB17" s="278"/>
    </row>
    <row r="18" spans="1:28" ht="25.35" customHeight="1">
      <c r="A18" s="282">
        <v>6</v>
      </c>
      <c r="B18" s="282">
        <v>3</v>
      </c>
      <c r="C18" s="288" t="s">
        <v>386</v>
      </c>
      <c r="D18" s="287">
        <v>10532.87</v>
      </c>
      <c r="E18" s="286">
        <v>16208.16</v>
      </c>
      <c r="F18" s="291">
        <f>(D18-E18)/E18</f>
        <v>-0.35015017127175441</v>
      </c>
      <c r="G18" s="287">
        <v>1578</v>
      </c>
      <c r="H18" s="286">
        <v>87</v>
      </c>
      <c r="I18" s="286">
        <f>G18/H18</f>
        <v>18.137931034482758</v>
      </c>
      <c r="J18" s="286">
        <v>10</v>
      </c>
      <c r="K18" s="286">
        <v>2</v>
      </c>
      <c r="L18" s="287">
        <v>27708.57</v>
      </c>
      <c r="M18" s="287">
        <v>4211</v>
      </c>
      <c r="N18" s="284">
        <v>44533</v>
      </c>
      <c r="O18" s="283" t="s">
        <v>73</v>
      </c>
      <c r="P18" s="279"/>
      <c r="Q18" s="293"/>
      <c r="R18" s="293"/>
      <c r="S18" s="293"/>
      <c r="T18" s="293"/>
      <c r="U18" s="294"/>
      <c r="V18" s="294"/>
      <c r="W18" s="295"/>
      <c r="X18" s="294"/>
      <c r="Y18" s="278"/>
      <c r="Z18" s="295"/>
      <c r="AA18" s="8"/>
      <c r="AB18" s="278"/>
    </row>
    <row r="19" spans="1:28" ht="25.35" customHeight="1">
      <c r="A19" s="282">
        <v>7</v>
      </c>
      <c r="B19" s="282">
        <v>4</v>
      </c>
      <c r="C19" s="288" t="s">
        <v>377</v>
      </c>
      <c r="D19" s="287">
        <v>7590.89</v>
      </c>
      <c r="E19" s="286">
        <v>11125.42</v>
      </c>
      <c r="F19" s="291">
        <f>(D19-E19)/E19</f>
        <v>-0.31769856778440719</v>
      </c>
      <c r="G19" s="287">
        <v>1198</v>
      </c>
      <c r="H19" s="286">
        <v>63</v>
      </c>
      <c r="I19" s="286">
        <f>G19/H19</f>
        <v>19.015873015873016</v>
      </c>
      <c r="J19" s="286">
        <v>8</v>
      </c>
      <c r="K19" s="286">
        <v>2</v>
      </c>
      <c r="L19" s="287">
        <v>19103.66</v>
      </c>
      <c r="M19" s="287">
        <v>2998</v>
      </c>
      <c r="N19" s="284">
        <v>44533</v>
      </c>
      <c r="O19" s="283" t="s">
        <v>27</v>
      </c>
      <c r="P19" s="279"/>
      <c r="Q19" s="293"/>
      <c r="R19" s="293"/>
      <c r="S19" s="293"/>
      <c r="T19" s="293"/>
      <c r="U19" s="294"/>
      <c r="V19" s="294"/>
      <c r="W19" s="295"/>
      <c r="X19" s="294"/>
      <c r="Y19" s="278"/>
      <c r="Z19" s="295"/>
      <c r="AA19" s="8"/>
      <c r="AB19" s="278"/>
    </row>
    <row r="20" spans="1:28" ht="25.35" customHeight="1">
      <c r="A20" s="282">
        <v>8</v>
      </c>
      <c r="B20" s="282">
        <v>5</v>
      </c>
      <c r="C20" s="288" t="s">
        <v>387</v>
      </c>
      <c r="D20" s="287">
        <v>7104.62</v>
      </c>
      <c r="E20" s="286">
        <v>8622.5499999999993</v>
      </c>
      <c r="F20" s="291">
        <f>(D20-E20)/E20</f>
        <v>-0.17604189016010338</v>
      </c>
      <c r="G20" s="287">
        <v>1454</v>
      </c>
      <c r="H20" s="286">
        <v>124</v>
      </c>
      <c r="I20" s="286">
        <f>G20/H20</f>
        <v>11.725806451612904</v>
      </c>
      <c r="J20" s="286">
        <v>15</v>
      </c>
      <c r="K20" s="286">
        <v>2</v>
      </c>
      <c r="L20" s="287">
        <v>15727.17</v>
      </c>
      <c r="M20" s="287">
        <v>3307</v>
      </c>
      <c r="N20" s="284">
        <v>44533</v>
      </c>
      <c r="O20" s="283" t="s">
        <v>27</v>
      </c>
      <c r="P20" s="279"/>
      <c r="Q20" s="293"/>
      <c r="R20" s="293"/>
      <c r="S20" s="293"/>
      <c r="T20" s="293"/>
      <c r="U20" s="294"/>
      <c r="V20" s="294"/>
      <c r="W20" s="295"/>
      <c r="X20" s="294"/>
      <c r="Y20" s="278"/>
      <c r="Z20" s="295"/>
      <c r="AA20" s="8"/>
      <c r="AB20" s="278"/>
    </row>
    <row r="21" spans="1:28" ht="25.35" customHeight="1">
      <c r="A21" s="282">
        <v>9</v>
      </c>
      <c r="B21" s="282" t="s">
        <v>67</v>
      </c>
      <c r="C21" s="288" t="s">
        <v>392</v>
      </c>
      <c r="D21" s="287">
        <v>6107.49</v>
      </c>
      <c r="E21" s="286" t="s">
        <v>30</v>
      </c>
      <c r="F21" s="286" t="s">
        <v>30</v>
      </c>
      <c r="G21" s="287">
        <v>1032</v>
      </c>
      <c r="H21" s="286">
        <v>168</v>
      </c>
      <c r="I21" s="286">
        <f>G21/H21</f>
        <v>6.1428571428571432</v>
      </c>
      <c r="J21" s="286">
        <v>17</v>
      </c>
      <c r="K21" s="286">
        <v>1</v>
      </c>
      <c r="L21" s="287">
        <v>6532</v>
      </c>
      <c r="M21" s="287">
        <v>1102</v>
      </c>
      <c r="N21" s="284">
        <v>44540</v>
      </c>
      <c r="O21" s="283" t="s">
        <v>32</v>
      </c>
      <c r="P21" s="279"/>
      <c r="Q21" s="293"/>
      <c r="R21" s="293"/>
      <c r="S21" s="293"/>
      <c r="T21" s="293"/>
      <c r="U21" s="294"/>
      <c r="V21" s="294"/>
      <c r="W21" s="278"/>
      <c r="X21" s="295"/>
      <c r="Y21" s="295"/>
      <c r="Z21" s="294"/>
    </row>
    <row r="22" spans="1:28" ht="25.35" customHeight="1">
      <c r="A22" s="282">
        <v>10</v>
      </c>
      <c r="B22" s="282">
        <v>6</v>
      </c>
      <c r="C22" s="288" t="s">
        <v>357</v>
      </c>
      <c r="D22" s="287">
        <v>5703.01</v>
      </c>
      <c r="E22" s="286">
        <v>6952.73</v>
      </c>
      <c r="F22" s="291">
        <f>(D22-E22)/E22</f>
        <v>-0.17974522238027357</v>
      </c>
      <c r="G22" s="287">
        <v>957</v>
      </c>
      <c r="H22" s="286">
        <v>66</v>
      </c>
      <c r="I22" s="286">
        <f>G22/H22</f>
        <v>14.5</v>
      </c>
      <c r="J22" s="286">
        <v>6</v>
      </c>
      <c r="K22" s="286">
        <v>4</v>
      </c>
      <c r="L22" s="287">
        <v>75648.3</v>
      </c>
      <c r="M22" s="287">
        <v>11734</v>
      </c>
      <c r="N22" s="284">
        <v>44519</v>
      </c>
      <c r="O22" s="283" t="s">
        <v>73</v>
      </c>
      <c r="P22" s="279"/>
      <c r="Q22" s="293"/>
      <c r="R22" s="293"/>
      <c r="S22" s="293"/>
      <c r="T22" s="293"/>
      <c r="U22" s="294"/>
      <c r="V22" s="294"/>
      <c r="W22" s="295"/>
      <c r="X22" s="278"/>
      <c r="Y22" s="8"/>
      <c r="Z22" s="294"/>
      <c r="AA22" s="295"/>
      <c r="AB22" s="278"/>
    </row>
    <row r="23" spans="1:28" ht="25.35" customHeight="1">
      <c r="A23" s="248"/>
      <c r="B23" s="248"/>
      <c r="C23" s="266" t="s">
        <v>29</v>
      </c>
      <c r="D23" s="280">
        <f>SUM(D13:D22)</f>
        <v>209130.72</v>
      </c>
      <c r="E23" s="280">
        <v>212210.9</v>
      </c>
      <c r="F23" s="108">
        <f>(D23-E23)/E23</f>
        <v>-1.4514711544034699E-2</v>
      </c>
      <c r="G23" s="280">
        <f t="shared" ref="G23" si="0">SUM(G13:G22)</f>
        <v>33075</v>
      </c>
      <c r="H23" s="280"/>
      <c r="I23" s="251"/>
      <c r="J23" s="250"/>
      <c r="K23" s="252"/>
      <c r="L23" s="253"/>
      <c r="M23" s="257"/>
      <c r="N23" s="254"/>
      <c r="O23" s="281"/>
      <c r="P23" s="279"/>
    </row>
    <row r="24" spans="1:28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79"/>
    </row>
    <row r="25" spans="1:28" ht="25.35" customHeight="1">
      <c r="A25" s="282">
        <v>11</v>
      </c>
      <c r="B25" s="282">
        <v>8</v>
      </c>
      <c r="C25" s="288" t="s">
        <v>351</v>
      </c>
      <c r="D25" s="287">
        <v>3056</v>
      </c>
      <c r="E25" s="286">
        <v>5495</v>
      </c>
      <c r="F25" s="291">
        <f t="shared" ref="F25:F34" si="1">(D25-E25)/E25</f>
        <v>-0.4438580527752502</v>
      </c>
      <c r="G25" s="287">
        <v>604</v>
      </c>
      <c r="H25" s="286" t="s">
        <v>30</v>
      </c>
      <c r="I25" s="286" t="s">
        <v>30</v>
      </c>
      <c r="J25" s="286">
        <v>7</v>
      </c>
      <c r="K25" s="286">
        <v>5</v>
      </c>
      <c r="L25" s="287">
        <v>70681</v>
      </c>
      <c r="M25" s="287">
        <v>13865</v>
      </c>
      <c r="N25" s="284">
        <v>44512</v>
      </c>
      <c r="O25" s="283" t="s">
        <v>31</v>
      </c>
      <c r="P25" s="279"/>
      <c r="Q25" s="293"/>
      <c r="R25" s="293"/>
      <c r="S25" s="293"/>
      <c r="T25" s="294"/>
      <c r="U25" s="294"/>
      <c r="V25" s="294"/>
      <c r="W25" s="295"/>
      <c r="X25" s="278"/>
      <c r="Y25" s="8"/>
      <c r="Z25" s="294"/>
      <c r="AA25" s="295"/>
      <c r="AB25" s="278"/>
    </row>
    <row r="26" spans="1:28" ht="25.35" customHeight="1">
      <c r="A26" s="282">
        <v>12</v>
      </c>
      <c r="B26" s="282">
        <v>20</v>
      </c>
      <c r="C26" s="288" t="s">
        <v>350</v>
      </c>
      <c r="D26" s="287">
        <v>3012</v>
      </c>
      <c r="E26" s="286">
        <v>1215.6500000000001</v>
      </c>
      <c r="F26" s="291">
        <f t="shared" si="1"/>
        <v>1.4776868342039235</v>
      </c>
      <c r="G26" s="287">
        <v>615</v>
      </c>
      <c r="H26" s="286">
        <v>10</v>
      </c>
      <c r="I26" s="286">
        <f t="shared" ref="I26:I33" si="2">G26/H26</f>
        <v>61.5</v>
      </c>
      <c r="J26" s="286">
        <v>3</v>
      </c>
      <c r="K26" s="286">
        <v>5</v>
      </c>
      <c r="L26" s="287">
        <v>16458</v>
      </c>
      <c r="M26" s="287">
        <v>3793</v>
      </c>
      <c r="N26" s="284">
        <v>44512</v>
      </c>
      <c r="O26" s="283" t="s">
        <v>33</v>
      </c>
      <c r="P26" s="279"/>
      <c r="Q26" s="293"/>
      <c r="R26" s="293"/>
      <c r="S26" s="293"/>
      <c r="T26" s="293"/>
      <c r="U26" s="294"/>
      <c r="V26" s="294"/>
      <c r="W26" s="295"/>
      <c r="X26" s="278"/>
      <c r="Y26" s="8"/>
      <c r="Z26" s="294"/>
      <c r="AA26" s="295"/>
      <c r="AB26" s="278"/>
    </row>
    <row r="27" spans="1:28" ht="25.35" customHeight="1">
      <c r="A27" s="282">
        <v>13</v>
      </c>
      <c r="B27" s="282">
        <v>9</v>
      </c>
      <c r="C27" s="288" t="s">
        <v>389</v>
      </c>
      <c r="D27" s="287">
        <v>2809.76</v>
      </c>
      <c r="E27" s="286">
        <v>5216.5300000000007</v>
      </c>
      <c r="F27" s="291">
        <f t="shared" si="1"/>
        <v>-0.46137374844963991</v>
      </c>
      <c r="G27" s="287">
        <v>517</v>
      </c>
      <c r="H27" s="286">
        <v>43</v>
      </c>
      <c r="I27" s="286">
        <f t="shared" si="2"/>
        <v>12.023255813953488</v>
      </c>
      <c r="J27" s="286">
        <v>10</v>
      </c>
      <c r="K27" s="286">
        <v>2</v>
      </c>
      <c r="L27" s="287">
        <v>8026.29</v>
      </c>
      <c r="M27" s="287">
        <v>1434</v>
      </c>
      <c r="N27" s="284">
        <v>44533</v>
      </c>
      <c r="O27" s="283" t="s">
        <v>43</v>
      </c>
      <c r="P27" s="279"/>
      <c r="Q27" s="293"/>
      <c r="R27" s="293"/>
      <c r="S27" s="293"/>
      <c r="T27" s="293"/>
      <c r="U27" s="294"/>
      <c r="V27" s="294"/>
      <c r="W27" s="295"/>
      <c r="X27" s="278"/>
      <c r="Y27" s="8"/>
      <c r="Z27" s="294"/>
      <c r="AA27" s="295"/>
      <c r="AB27" s="278"/>
    </row>
    <row r="28" spans="1:28" ht="25.35" customHeight="1">
      <c r="A28" s="282">
        <v>14</v>
      </c>
      <c r="B28" s="282">
        <v>15</v>
      </c>
      <c r="C28" s="288" t="s">
        <v>481</v>
      </c>
      <c r="D28" s="287">
        <v>1647.9</v>
      </c>
      <c r="E28" s="286">
        <v>1969.6</v>
      </c>
      <c r="F28" s="291">
        <f t="shared" si="1"/>
        <v>-0.16333265637692923</v>
      </c>
      <c r="G28" s="287">
        <v>311</v>
      </c>
      <c r="H28" s="286">
        <v>9</v>
      </c>
      <c r="I28" s="286">
        <f t="shared" si="2"/>
        <v>34.555555555555557</v>
      </c>
      <c r="J28" s="286">
        <v>4</v>
      </c>
      <c r="K28" s="286">
        <v>5</v>
      </c>
      <c r="L28" s="287">
        <v>41058</v>
      </c>
      <c r="M28" s="287">
        <v>6780</v>
      </c>
      <c r="N28" s="284">
        <v>44512</v>
      </c>
      <c r="O28" s="283" t="s">
        <v>33</v>
      </c>
      <c r="P28" s="279"/>
      <c r="Q28" s="293"/>
      <c r="R28" s="293"/>
      <c r="S28" s="293"/>
      <c r="T28" s="293"/>
      <c r="U28" s="294"/>
      <c r="V28" s="294"/>
      <c r="W28" s="278"/>
      <c r="X28" s="295"/>
      <c r="Y28" s="295"/>
      <c r="Z28" s="294"/>
    </row>
    <row r="29" spans="1:28" ht="25.35" customHeight="1">
      <c r="A29" s="282">
        <v>15</v>
      </c>
      <c r="B29" s="282">
        <v>21</v>
      </c>
      <c r="C29" s="288" t="s">
        <v>285</v>
      </c>
      <c r="D29" s="287">
        <v>1341.16</v>
      </c>
      <c r="E29" s="286">
        <v>760.38</v>
      </c>
      <c r="F29" s="291">
        <f t="shared" si="1"/>
        <v>0.76380230937163007</v>
      </c>
      <c r="G29" s="287">
        <v>212</v>
      </c>
      <c r="H29" s="286">
        <v>9</v>
      </c>
      <c r="I29" s="286">
        <f t="shared" si="2"/>
        <v>23.555555555555557</v>
      </c>
      <c r="J29" s="286">
        <v>2</v>
      </c>
      <c r="K29" s="286">
        <v>13</v>
      </c>
      <c r="L29" s="287">
        <v>450297.25</v>
      </c>
      <c r="M29" s="287">
        <v>67438</v>
      </c>
      <c r="N29" s="284">
        <v>44456</v>
      </c>
      <c r="O29" s="283" t="s">
        <v>34</v>
      </c>
      <c r="P29" s="279"/>
      <c r="Q29" s="293"/>
      <c r="R29" s="293"/>
      <c r="S29" s="293"/>
      <c r="T29" s="293"/>
      <c r="U29" s="294"/>
      <c r="V29" s="294"/>
      <c r="W29" s="295"/>
      <c r="X29" s="294"/>
      <c r="Y29" s="278"/>
      <c r="Z29" s="295"/>
    </row>
    <row r="30" spans="1:28" ht="25.35" customHeight="1">
      <c r="A30" s="282">
        <v>16</v>
      </c>
      <c r="B30" s="282">
        <v>16</v>
      </c>
      <c r="C30" s="288" t="s">
        <v>319</v>
      </c>
      <c r="D30" s="287">
        <v>1260.3499999999999</v>
      </c>
      <c r="E30" s="286">
        <v>1807.12</v>
      </c>
      <c r="F30" s="291">
        <f t="shared" si="1"/>
        <v>-0.30256430120855282</v>
      </c>
      <c r="G30" s="287">
        <v>199</v>
      </c>
      <c r="H30" s="286">
        <v>10</v>
      </c>
      <c r="I30" s="286">
        <f t="shared" si="2"/>
        <v>19.899999999999999</v>
      </c>
      <c r="J30" s="286">
        <v>2</v>
      </c>
      <c r="K30" s="286">
        <v>9</v>
      </c>
      <c r="L30" s="287">
        <v>341777.19</v>
      </c>
      <c r="M30" s="287">
        <v>49624</v>
      </c>
      <c r="N30" s="284">
        <v>44484</v>
      </c>
      <c r="O30" s="283" t="s">
        <v>73</v>
      </c>
      <c r="P30" s="279"/>
      <c r="Q30" s="293"/>
      <c r="R30" s="293"/>
      <c r="S30" s="293"/>
      <c r="T30" s="293"/>
      <c r="U30" s="294"/>
      <c r="V30" s="294"/>
      <c r="W30" s="295"/>
      <c r="X30" s="294"/>
      <c r="Y30" s="278"/>
      <c r="Z30" s="295"/>
    </row>
    <row r="31" spans="1:28" ht="25.35" customHeight="1">
      <c r="A31" s="282">
        <v>17</v>
      </c>
      <c r="B31" s="282">
        <v>10</v>
      </c>
      <c r="C31" s="288" t="s">
        <v>390</v>
      </c>
      <c r="D31" s="287">
        <v>1251.2</v>
      </c>
      <c r="E31" s="286">
        <v>2930.83</v>
      </c>
      <c r="F31" s="291">
        <f t="shared" si="1"/>
        <v>-0.5730902167645342</v>
      </c>
      <c r="G31" s="287">
        <v>260</v>
      </c>
      <c r="H31" s="286">
        <v>5</v>
      </c>
      <c r="I31" s="286">
        <f t="shared" si="2"/>
        <v>52</v>
      </c>
      <c r="J31" s="286">
        <v>3</v>
      </c>
      <c r="K31" s="286">
        <v>2</v>
      </c>
      <c r="L31" s="287">
        <v>4812.53</v>
      </c>
      <c r="M31" s="287">
        <v>1002</v>
      </c>
      <c r="N31" s="284">
        <v>44533</v>
      </c>
      <c r="O31" s="283" t="s">
        <v>59</v>
      </c>
      <c r="P31" s="279"/>
      <c r="Q31" s="293"/>
      <c r="R31" s="293"/>
      <c r="S31" s="293"/>
      <c r="T31" s="293"/>
      <c r="U31" s="294"/>
      <c r="V31" s="294"/>
      <c r="W31" s="295"/>
      <c r="X31" s="294"/>
      <c r="Y31" s="278"/>
      <c r="Z31" s="295"/>
    </row>
    <row r="32" spans="1:28" ht="25.35" customHeight="1">
      <c r="A32" s="282">
        <v>18</v>
      </c>
      <c r="B32" s="282">
        <v>18</v>
      </c>
      <c r="C32" s="288" t="s">
        <v>360</v>
      </c>
      <c r="D32" s="287">
        <v>1247</v>
      </c>
      <c r="E32" s="286">
        <v>1314.64</v>
      </c>
      <c r="F32" s="291">
        <f>(D32-E32)/E32</f>
        <v>-5.1451347897523349E-2</v>
      </c>
      <c r="G32" s="287">
        <v>213</v>
      </c>
      <c r="H32" s="286">
        <v>18</v>
      </c>
      <c r="I32" s="286">
        <f>G32/H32</f>
        <v>11.833333333333334</v>
      </c>
      <c r="J32" s="286">
        <v>4</v>
      </c>
      <c r="K32" s="286">
        <v>4</v>
      </c>
      <c r="L32" s="287">
        <v>26591.46</v>
      </c>
      <c r="M32" s="287">
        <v>4682</v>
      </c>
      <c r="N32" s="284">
        <v>44519</v>
      </c>
      <c r="O32" s="283" t="s">
        <v>361</v>
      </c>
      <c r="P32" s="279"/>
      <c r="Q32" s="293"/>
      <c r="R32" s="293"/>
      <c r="S32" s="293"/>
      <c r="T32" s="293"/>
      <c r="U32" s="294"/>
      <c r="V32" s="294"/>
      <c r="W32" s="295"/>
      <c r="X32" s="295"/>
      <c r="Y32" s="8"/>
      <c r="Z32" s="278"/>
      <c r="AA32" s="294"/>
      <c r="AB32" s="278"/>
    </row>
    <row r="33" spans="1:28" ht="25.35" customHeight="1">
      <c r="A33" s="282">
        <v>19</v>
      </c>
      <c r="B33" s="282">
        <v>12</v>
      </c>
      <c r="C33" s="288" t="s">
        <v>343</v>
      </c>
      <c r="D33" s="287">
        <v>1231.42</v>
      </c>
      <c r="E33" s="286">
        <v>2580.94</v>
      </c>
      <c r="F33" s="291">
        <f t="shared" si="1"/>
        <v>-0.52287926104442561</v>
      </c>
      <c r="G33" s="287">
        <v>184</v>
      </c>
      <c r="H33" s="286">
        <v>8</v>
      </c>
      <c r="I33" s="286">
        <f t="shared" si="2"/>
        <v>23</v>
      </c>
      <c r="J33" s="286">
        <v>2</v>
      </c>
      <c r="K33" s="286">
        <v>6</v>
      </c>
      <c r="L33" s="287">
        <v>170538</v>
      </c>
      <c r="M33" s="287">
        <v>24530</v>
      </c>
      <c r="N33" s="284">
        <v>44505</v>
      </c>
      <c r="O33" s="283" t="s">
        <v>32</v>
      </c>
      <c r="P33" s="279"/>
      <c r="Q33" s="293"/>
      <c r="R33" s="293"/>
      <c r="S33" s="293"/>
      <c r="T33" s="293"/>
      <c r="U33" s="294"/>
      <c r="V33" s="294"/>
      <c r="W33" s="295"/>
      <c r="X33" s="294"/>
      <c r="Y33" s="278"/>
      <c r="Z33" s="295"/>
      <c r="AA33" s="8"/>
      <c r="AB33" s="278"/>
    </row>
    <row r="34" spans="1:28" ht="25.35" customHeight="1">
      <c r="A34" s="282">
        <v>20</v>
      </c>
      <c r="B34" s="91">
        <v>7</v>
      </c>
      <c r="C34" s="288" t="s">
        <v>388</v>
      </c>
      <c r="D34" s="287">
        <v>1225</v>
      </c>
      <c r="E34" s="286">
        <v>5727</v>
      </c>
      <c r="F34" s="291">
        <f t="shared" si="1"/>
        <v>-0.78610092544089405</v>
      </c>
      <c r="G34" s="287">
        <v>225</v>
      </c>
      <c r="H34" s="286" t="s">
        <v>30</v>
      </c>
      <c r="I34" s="286" t="s">
        <v>30</v>
      </c>
      <c r="J34" s="286">
        <v>11</v>
      </c>
      <c r="K34" s="286">
        <v>2</v>
      </c>
      <c r="L34" s="287">
        <v>6952</v>
      </c>
      <c r="M34" s="287">
        <v>1507</v>
      </c>
      <c r="N34" s="284">
        <v>44533</v>
      </c>
      <c r="O34" s="283" t="s">
        <v>31</v>
      </c>
      <c r="P34" s="279"/>
      <c r="Q34" s="293"/>
      <c r="R34" s="293"/>
      <c r="S34" s="293"/>
      <c r="T34" s="293"/>
      <c r="U34" s="294"/>
      <c r="V34" s="294"/>
      <c r="W34" s="295"/>
      <c r="X34" s="294"/>
      <c r="Y34" s="278"/>
      <c r="Z34" s="295"/>
      <c r="AA34" s="8"/>
      <c r="AB34" s="278"/>
    </row>
    <row r="35" spans="1:28" ht="25.2" customHeight="1">
      <c r="A35" s="248"/>
      <c r="B35" s="248"/>
      <c r="C35" s="266" t="s">
        <v>85</v>
      </c>
      <c r="D35" s="280">
        <f>SUM(D23:D34)</f>
        <v>227212.51000000004</v>
      </c>
      <c r="E35" s="280">
        <v>230917.79</v>
      </c>
      <c r="F35" s="108">
        <f>(D35-E35)/E35</f>
        <v>-1.604588368873602E-2</v>
      </c>
      <c r="G35" s="280">
        <f>SUM(G23:G34)</f>
        <v>36415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28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8" ht="25.35" customHeight="1">
      <c r="A37" s="282">
        <v>21</v>
      </c>
      <c r="B37" s="120">
        <v>19</v>
      </c>
      <c r="C37" s="288" t="s">
        <v>286</v>
      </c>
      <c r="D37" s="287">
        <v>1059.02</v>
      </c>
      <c r="E37" s="286">
        <v>1295.5999999999999</v>
      </c>
      <c r="F37" s="291">
        <f>(D37-E37)/E37</f>
        <v>-0.18260265514047541</v>
      </c>
      <c r="G37" s="287">
        <v>179</v>
      </c>
      <c r="H37" s="286">
        <v>8</v>
      </c>
      <c r="I37" s="286">
        <f>G37/H37</f>
        <v>22.375</v>
      </c>
      <c r="J37" s="286">
        <v>4</v>
      </c>
      <c r="K37" s="286">
        <v>13</v>
      </c>
      <c r="L37" s="287">
        <v>132922</v>
      </c>
      <c r="M37" s="287">
        <v>23803</v>
      </c>
      <c r="N37" s="284">
        <v>44456</v>
      </c>
      <c r="O37" s="283" t="s">
        <v>287</v>
      </c>
      <c r="P37" s="279"/>
      <c r="Q37" s="293"/>
      <c r="R37" s="293"/>
      <c r="S37" s="293"/>
      <c r="T37" s="293"/>
      <c r="U37" s="294"/>
      <c r="V37" s="294"/>
      <c r="W37" s="294"/>
      <c r="X37" s="294"/>
      <c r="Y37" s="8"/>
      <c r="Z37" s="294"/>
      <c r="AA37" s="295"/>
      <c r="AB37" s="278"/>
    </row>
    <row r="38" spans="1:28" ht="25.35" customHeight="1">
      <c r="A38" s="282">
        <v>22</v>
      </c>
      <c r="B38" s="282">
        <v>17</v>
      </c>
      <c r="C38" s="288" t="s">
        <v>306</v>
      </c>
      <c r="D38" s="287">
        <v>930.9</v>
      </c>
      <c r="E38" s="286">
        <v>1632.86</v>
      </c>
      <c r="F38" s="291">
        <f>(D38-E38)/E38</f>
        <v>-0.4298960106806462</v>
      </c>
      <c r="G38" s="287">
        <v>149</v>
      </c>
      <c r="H38" s="286">
        <v>7</v>
      </c>
      <c r="I38" s="286">
        <f>G38/H38</f>
        <v>21.285714285714285</v>
      </c>
      <c r="J38" s="286">
        <v>1</v>
      </c>
      <c r="K38" s="286">
        <v>11</v>
      </c>
      <c r="L38" s="287">
        <v>414132</v>
      </c>
      <c r="M38" s="287">
        <v>61416</v>
      </c>
      <c r="N38" s="284">
        <v>44470</v>
      </c>
      <c r="O38" s="283" t="s">
        <v>52</v>
      </c>
      <c r="P38" s="279"/>
      <c r="Q38" s="293"/>
      <c r="R38" s="293"/>
      <c r="S38" s="293"/>
      <c r="T38" s="293"/>
      <c r="U38" s="294"/>
      <c r="V38" s="294"/>
      <c r="W38" s="295"/>
      <c r="X38" s="278"/>
      <c r="Y38" s="8"/>
      <c r="Z38" s="294"/>
      <c r="AA38" s="295"/>
    </row>
    <row r="39" spans="1:28" ht="25.35" customHeight="1">
      <c r="A39" s="282">
        <v>23</v>
      </c>
      <c r="B39" s="282">
        <v>13</v>
      </c>
      <c r="C39" s="288" t="s">
        <v>335</v>
      </c>
      <c r="D39" s="287">
        <v>848.23</v>
      </c>
      <c r="E39" s="286">
        <v>2106.41</v>
      </c>
      <c r="F39" s="291">
        <f>(D39-E39)/E39</f>
        <v>-0.59731011531468226</v>
      </c>
      <c r="G39" s="287">
        <v>193</v>
      </c>
      <c r="H39" s="286">
        <v>25</v>
      </c>
      <c r="I39" s="286">
        <f>G39/H39</f>
        <v>7.72</v>
      </c>
      <c r="J39" s="286">
        <v>3</v>
      </c>
      <c r="K39" s="286">
        <v>7</v>
      </c>
      <c r="L39" s="287">
        <v>97749</v>
      </c>
      <c r="M39" s="287">
        <v>20379</v>
      </c>
      <c r="N39" s="284">
        <v>44498</v>
      </c>
      <c r="O39" s="283" t="s">
        <v>32</v>
      </c>
      <c r="P39" s="279"/>
      <c r="Q39" s="293"/>
      <c r="R39" s="293"/>
      <c r="S39" s="293"/>
      <c r="T39" s="293"/>
      <c r="U39" s="294"/>
      <c r="V39" s="294"/>
      <c r="W39" s="295"/>
      <c r="X39" s="278"/>
      <c r="Y39" s="8"/>
      <c r="Z39" s="294"/>
      <c r="AA39" s="295"/>
    </row>
    <row r="40" spans="1:28" ht="25.35" customHeight="1">
      <c r="A40" s="282">
        <v>24</v>
      </c>
      <c r="B40" s="282">
        <v>11</v>
      </c>
      <c r="C40" s="288" t="s">
        <v>373</v>
      </c>
      <c r="D40" s="287">
        <v>713</v>
      </c>
      <c r="E40" s="286">
        <v>2689</v>
      </c>
      <c r="F40" s="291">
        <f>(D40-E40)/E40</f>
        <v>-0.73484566753439939</v>
      </c>
      <c r="G40" s="287">
        <v>127</v>
      </c>
      <c r="H40" s="286" t="s">
        <v>30</v>
      </c>
      <c r="I40" s="286" t="s">
        <v>30</v>
      </c>
      <c r="J40" s="286">
        <v>2</v>
      </c>
      <c r="K40" s="286">
        <v>3</v>
      </c>
      <c r="L40" s="287">
        <v>11539</v>
      </c>
      <c r="M40" s="287">
        <v>1774</v>
      </c>
      <c r="N40" s="284">
        <v>44526</v>
      </c>
      <c r="O40" s="283" t="s">
        <v>31</v>
      </c>
      <c r="P40" s="78"/>
      <c r="Q40" s="293"/>
      <c r="R40" s="293"/>
      <c r="S40" s="293"/>
      <c r="T40" s="293"/>
      <c r="U40" s="294"/>
      <c r="V40" s="294"/>
      <c r="W40" s="295"/>
      <c r="X40" s="278"/>
      <c r="Y40" s="8"/>
      <c r="Z40" s="294"/>
      <c r="AA40" s="295"/>
      <c r="AB40" s="278"/>
    </row>
    <row r="41" spans="1:28" ht="25.35" customHeight="1">
      <c r="A41" s="282">
        <v>25</v>
      </c>
      <c r="B41" s="282" t="s">
        <v>67</v>
      </c>
      <c r="C41" s="289" t="s">
        <v>395</v>
      </c>
      <c r="D41" s="287">
        <v>476.8</v>
      </c>
      <c r="E41" s="286" t="s">
        <v>30</v>
      </c>
      <c r="F41" s="286" t="s">
        <v>30</v>
      </c>
      <c r="G41" s="287">
        <v>95</v>
      </c>
      <c r="H41" s="286" t="s">
        <v>30</v>
      </c>
      <c r="I41" s="286" t="s">
        <v>30</v>
      </c>
      <c r="J41" s="165">
        <v>1</v>
      </c>
      <c r="K41" s="286">
        <v>1</v>
      </c>
      <c r="L41" s="287">
        <v>476.8</v>
      </c>
      <c r="M41" s="287">
        <v>95</v>
      </c>
      <c r="N41" s="284">
        <v>44540</v>
      </c>
      <c r="O41" s="283" t="s">
        <v>396</v>
      </c>
      <c r="P41" s="279"/>
      <c r="Q41" s="293"/>
      <c r="R41" s="293"/>
      <c r="S41" s="294"/>
      <c r="T41" s="294"/>
      <c r="U41" s="294"/>
      <c r="V41" s="294"/>
      <c r="W41" s="295"/>
      <c r="X41" s="278"/>
      <c r="Y41" s="278"/>
      <c r="Z41" s="294"/>
      <c r="AA41" s="295"/>
      <c r="AB41" s="278"/>
    </row>
    <row r="42" spans="1:28" ht="25.35" customHeight="1">
      <c r="A42" s="282">
        <v>26</v>
      </c>
      <c r="B42" s="282" t="s">
        <v>40</v>
      </c>
      <c r="C42" s="288" t="s">
        <v>404</v>
      </c>
      <c r="D42" s="287">
        <v>393.25</v>
      </c>
      <c r="E42" s="286" t="s">
        <v>30</v>
      </c>
      <c r="F42" s="286" t="s">
        <v>30</v>
      </c>
      <c r="G42" s="287">
        <v>79</v>
      </c>
      <c r="H42" s="286">
        <v>3</v>
      </c>
      <c r="I42" s="286">
        <f>G42/H42</f>
        <v>26.333333333333332</v>
      </c>
      <c r="J42" s="286">
        <v>2</v>
      </c>
      <c r="K42" s="286">
        <v>0</v>
      </c>
      <c r="L42" s="287">
        <v>393.25</v>
      </c>
      <c r="M42" s="287">
        <v>79</v>
      </c>
      <c r="N42" s="284" t="s">
        <v>190</v>
      </c>
      <c r="O42" s="283" t="s">
        <v>27</v>
      </c>
      <c r="P42" s="279"/>
      <c r="Q42" s="293"/>
      <c r="R42" s="293"/>
      <c r="S42" s="293"/>
      <c r="T42" s="293"/>
      <c r="U42" s="294"/>
      <c r="V42" s="294"/>
      <c r="W42" s="295"/>
      <c r="X42" s="278"/>
      <c r="Y42" s="278"/>
      <c r="Z42" s="294"/>
      <c r="AA42" s="295"/>
    </row>
    <row r="43" spans="1:28" ht="25.35" customHeight="1">
      <c r="A43" s="282">
        <v>27</v>
      </c>
      <c r="B43" s="290" t="s">
        <v>30</v>
      </c>
      <c r="C43" s="289" t="s">
        <v>483</v>
      </c>
      <c r="D43" s="287">
        <v>360</v>
      </c>
      <c r="E43" s="286" t="s">
        <v>30</v>
      </c>
      <c r="F43" s="286" t="s">
        <v>30</v>
      </c>
      <c r="G43" s="287">
        <v>48</v>
      </c>
      <c r="H43" s="165">
        <v>1</v>
      </c>
      <c r="I43" s="286">
        <f>G43/H43</f>
        <v>48</v>
      </c>
      <c r="J43" s="165">
        <v>1</v>
      </c>
      <c r="K43" s="286" t="s">
        <v>30</v>
      </c>
      <c r="L43" s="287">
        <v>116273</v>
      </c>
      <c r="M43" s="287">
        <v>25997</v>
      </c>
      <c r="N43" s="284">
        <v>41712</v>
      </c>
      <c r="O43" s="283" t="s">
        <v>397</v>
      </c>
      <c r="P43" s="279"/>
      <c r="Q43" s="293"/>
      <c r="R43" s="293"/>
      <c r="S43" s="293"/>
      <c r="T43" s="293"/>
      <c r="U43" s="294"/>
      <c r="V43" s="294"/>
      <c r="W43" s="295"/>
      <c r="X43" s="295"/>
      <c r="Y43" s="278"/>
      <c r="Z43" s="294"/>
      <c r="AA43" s="278"/>
    </row>
    <row r="44" spans="1:28" ht="25.35" customHeight="1">
      <c r="A44" s="282">
        <v>28</v>
      </c>
      <c r="B44" s="91">
        <v>25</v>
      </c>
      <c r="C44" s="288" t="s">
        <v>374</v>
      </c>
      <c r="D44" s="287">
        <v>263.2</v>
      </c>
      <c r="E44" s="286">
        <v>245</v>
      </c>
      <c r="F44" s="291">
        <f>(D44-E44)/E44</f>
        <v>7.4285714285714233E-2</v>
      </c>
      <c r="G44" s="287">
        <v>51</v>
      </c>
      <c r="H44" s="286">
        <v>5</v>
      </c>
      <c r="I44" s="286">
        <f>G44/H44</f>
        <v>10.199999999999999</v>
      </c>
      <c r="J44" s="286">
        <v>1</v>
      </c>
      <c r="K44" s="286">
        <v>3</v>
      </c>
      <c r="L44" s="287">
        <v>4083.7999999999997</v>
      </c>
      <c r="M44" s="287">
        <v>827</v>
      </c>
      <c r="N44" s="284">
        <v>44526</v>
      </c>
      <c r="O44" s="283" t="s">
        <v>287</v>
      </c>
      <c r="P44" s="279"/>
      <c r="Q44" s="293"/>
      <c r="R44" s="293"/>
      <c r="S44" s="293"/>
      <c r="T44" s="293"/>
      <c r="U44" s="293"/>
      <c r="V44" s="294"/>
      <c r="W44" s="295"/>
      <c r="X44" s="278"/>
      <c r="Y44" s="294"/>
      <c r="Z44" s="295"/>
    </row>
    <row r="45" spans="1:28" ht="25.35" customHeight="1">
      <c r="A45" s="282">
        <v>29</v>
      </c>
      <c r="B45" s="91">
        <v>23</v>
      </c>
      <c r="C45" s="289" t="s">
        <v>98</v>
      </c>
      <c r="D45" s="287">
        <v>241</v>
      </c>
      <c r="E45" s="287">
        <v>289</v>
      </c>
      <c r="F45" s="291">
        <f>(D45-E45)/E45</f>
        <v>-0.16608996539792387</v>
      </c>
      <c r="G45" s="287">
        <v>47</v>
      </c>
      <c r="H45" s="286" t="s">
        <v>30</v>
      </c>
      <c r="I45" s="286" t="s">
        <v>30</v>
      </c>
      <c r="J45" s="286">
        <v>2</v>
      </c>
      <c r="K45" s="286">
        <v>31</v>
      </c>
      <c r="L45" s="287">
        <v>17475.05</v>
      </c>
      <c r="M45" s="287">
        <v>3134</v>
      </c>
      <c r="N45" s="284">
        <v>44330</v>
      </c>
      <c r="O45" s="283" t="s">
        <v>99</v>
      </c>
      <c r="P45" s="279"/>
      <c r="Q45" s="293"/>
      <c r="R45" s="293"/>
      <c r="S45" s="293"/>
      <c r="T45" s="293"/>
      <c r="U45" s="293"/>
      <c r="V45" s="294"/>
      <c r="W45" s="295"/>
      <c r="X45" s="278"/>
      <c r="Y45" s="294"/>
      <c r="Z45" s="295"/>
    </row>
    <row r="46" spans="1:28" ht="25.35" customHeight="1">
      <c r="A46" s="282">
        <v>30</v>
      </c>
      <c r="B46" s="91">
        <v>14</v>
      </c>
      <c r="C46" s="288" t="s">
        <v>308</v>
      </c>
      <c r="D46" s="287">
        <v>207.29</v>
      </c>
      <c r="E46" s="286">
        <v>2095.0700000000002</v>
      </c>
      <c r="F46" s="291">
        <f>(D46-E46)/E46</f>
        <v>-0.90105819853274594</v>
      </c>
      <c r="G46" s="287">
        <v>47</v>
      </c>
      <c r="H46" s="286">
        <v>12</v>
      </c>
      <c r="I46" s="286">
        <f>G46/H46</f>
        <v>3.9166666666666665</v>
      </c>
      <c r="J46" s="286">
        <v>2</v>
      </c>
      <c r="K46" s="286">
        <v>10</v>
      </c>
      <c r="L46" s="287">
        <v>257178</v>
      </c>
      <c r="M46" s="287">
        <v>51141</v>
      </c>
      <c r="N46" s="284">
        <v>44477</v>
      </c>
      <c r="O46" s="283" t="s">
        <v>52</v>
      </c>
      <c r="P46" s="279"/>
      <c r="Q46" s="293"/>
      <c r="R46" s="293"/>
      <c r="S46" s="293"/>
      <c r="T46" s="293"/>
      <c r="U46" s="294"/>
      <c r="V46" s="294"/>
      <c r="W46" s="295"/>
      <c r="X46" s="295"/>
      <c r="Y46" s="278"/>
      <c r="Z46" s="278"/>
      <c r="AA46" s="294"/>
    </row>
    <row r="47" spans="1:28" ht="25.2" customHeight="1">
      <c r="A47" s="248"/>
      <c r="B47" s="248"/>
      <c r="C47" s="266" t="s">
        <v>116</v>
      </c>
      <c r="D47" s="280">
        <f>SUM(D35:D46)</f>
        <v>232705.20000000004</v>
      </c>
      <c r="E47" s="280">
        <v>233338.94999999998</v>
      </c>
      <c r="F47" s="108">
        <f>(D47-E47)/E47</f>
        <v>-2.716006050425537E-3</v>
      </c>
      <c r="G47" s="280">
        <f>SUM(G35:G46)</f>
        <v>37430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28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7" ht="25.35" customHeight="1">
      <c r="A49" s="282">
        <v>31</v>
      </c>
      <c r="B49" s="290" t="s">
        <v>30</v>
      </c>
      <c r="C49" s="289" t="s">
        <v>216</v>
      </c>
      <c r="D49" s="287">
        <v>177.5</v>
      </c>
      <c r="E49" s="286" t="s">
        <v>30</v>
      </c>
      <c r="F49" s="286" t="s">
        <v>30</v>
      </c>
      <c r="G49" s="287">
        <v>69</v>
      </c>
      <c r="H49" s="165">
        <v>10</v>
      </c>
      <c r="I49" s="286">
        <f>G49/H49</f>
        <v>6.9</v>
      </c>
      <c r="J49" s="286">
        <v>2</v>
      </c>
      <c r="K49" s="286" t="s">
        <v>30</v>
      </c>
      <c r="L49" s="287">
        <v>87813</v>
      </c>
      <c r="M49" s="287">
        <v>18645</v>
      </c>
      <c r="N49" s="284">
        <v>44008</v>
      </c>
      <c r="O49" s="283" t="s">
        <v>113</v>
      </c>
      <c r="P49" s="279"/>
      <c r="Q49" s="293"/>
      <c r="R49" s="293"/>
      <c r="S49" s="293"/>
      <c r="T49" s="293"/>
      <c r="U49" s="294"/>
      <c r="V49" s="294"/>
      <c r="W49" s="278"/>
      <c r="X49" s="295"/>
      <c r="Y49" s="278"/>
      <c r="Z49" s="295"/>
      <c r="AA49" s="294"/>
    </row>
    <row r="50" spans="1:27" ht="25.35" customHeight="1">
      <c r="A50" s="282">
        <v>32</v>
      </c>
      <c r="B50" s="91">
        <v>26</v>
      </c>
      <c r="C50" s="288" t="s">
        <v>362</v>
      </c>
      <c r="D50" s="287">
        <v>174.5</v>
      </c>
      <c r="E50" s="286">
        <v>171.5</v>
      </c>
      <c r="F50" s="291">
        <f>(D50-E50)/E50</f>
        <v>1.7492711370262391E-2</v>
      </c>
      <c r="G50" s="287">
        <v>43</v>
      </c>
      <c r="H50" s="286" t="s">
        <v>30</v>
      </c>
      <c r="I50" s="286" t="s">
        <v>30</v>
      </c>
      <c r="J50" s="286">
        <v>3</v>
      </c>
      <c r="K50" s="286">
        <v>4</v>
      </c>
      <c r="L50" s="287">
        <v>2295.91</v>
      </c>
      <c r="M50" s="287">
        <v>427</v>
      </c>
      <c r="N50" s="284">
        <v>44519</v>
      </c>
      <c r="O50" s="283" t="s">
        <v>99</v>
      </c>
      <c r="P50" s="78"/>
      <c r="Q50" s="293"/>
      <c r="R50" s="293"/>
      <c r="S50" s="295"/>
      <c r="T50" s="295"/>
      <c r="U50" s="294"/>
      <c r="V50" s="294"/>
      <c r="W50" s="278"/>
      <c r="X50" s="295"/>
      <c r="Z50" s="295"/>
      <c r="AA50" s="294"/>
    </row>
    <row r="51" spans="1:27" ht="25.35" customHeight="1">
      <c r="A51" s="282">
        <v>33</v>
      </c>
      <c r="B51" s="286" t="s">
        <v>30</v>
      </c>
      <c r="C51" s="288" t="s">
        <v>69</v>
      </c>
      <c r="D51" s="287">
        <v>167.49</v>
      </c>
      <c r="E51" s="286" t="s">
        <v>30</v>
      </c>
      <c r="F51" s="286" t="s">
        <v>30</v>
      </c>
      <c r="G51" s="287">
        <v>65</v>
      </c>
      <c r="H51" s="286">
        <v>6</v>
      </c>
      <c r="I51" s="286">
        <f>G51/H51</f>
        <v>10.833333333333334</v>
      </c>
      <c r="J51" s="286">
        <v>1</v>
      </c>
      <c r="K51" s="286" t="s">
        <v>30</v>
      </c>
      <c r="L51" s="287">
        <v>53654.69</v>
      </c>
      <c r="M51" s="287">
        <v>11127</v>
      </c>
      <c r="N51" s="284">
        <v>44323</v>
      </c>
      <c r="O51" s="283" t="s">
        <v>34</v>
      </c>
      <c r="P51" s="78"/>
      <c r="Q51" s="293"/>
      <c r="R51" s="293"/>
      <c r="S51" s="293"/>
      <c r="T51" s="293"/>
      <c r="U51" s="294"/>
      <c r="V51" s="294"/>
      <c r="W51" s="278"/>
      <c r="X51" s="295"/>
      <c r="Z51" s="295"/>
      <c r="AA51" s="294"/>
    </row>
    <row r="52" spans="1:27" ht="25.35" customHeight="1">
      <c r="A52" s="282">
        <v>34</v>
      </c>
      <c r="B52" s="290" t="s">
        <v>30</v>
      </c>
      <c r="C52" s="288" t="s">
        <v>124</v>
      </c>
      <c r="D52" s="287">
        <v>142.5</v>
      </c>
      <c r="E52" s="286" t="s">
        <v>30</v>
      </c>
      <c r="F52" s="286" t="s">
        <v>30</v>
      </c>
      <c r="G52" s="287">
        <v>53</v>
      </c>
      <c r="H52" s="286">
        <v>7</v>
      </c>
      <c r="I52" s="286">
        <f>G52/H52</f>
        <v>7.5714285714285712</v>
      </c>
      <c r="J52" s="286">
        <v>1</v>
      </c>
      <c r="K52" s="286" t="s">
        <v>30</v>
      </c>
      <c r="L52" s="287">
        <v>83021</v>
      </c>
      <c r="M52" s="287">
        <v>18496</v>
      </c>
      <c r="N52" s="284">
        <v>44351</v>
      </c>
      <c r="O52" s="283" t="s">
        <v>52</v>
      </c>
      <c r="P52" s="279"/>
      <c r="Q52" s="293"/>
      <c r="R52" s="293"/>
      <c r="S52" s="293"/>
      <c r="T52" s="293"/>
      <c r="U52" s="294"/>
      <c r="V52" s="294"/>
      <c r="W52" s="294"/>
      <c r="X52" s="278"/>
      <c r="Z52" s="295"/>
      <c r="AA52" s="295"/>
    </row>
    <row r="53" spans="1:27" ht="25.35" customHeight="1">
      <c r="A53" s="282">
        <v>35</v>
      </c>
      <c r="B53" s="290" t="s">
        <v>30</v>
      </c>
      <c r="C53" s="288" t="s">
        <v>405</v>
      </c>
      <c r="D53" s="287">
        <v>67.5</v>
      </c>
      <c r="E53" s="286" t="s">
        <v>30</v>
      </c>
      <c r="F53" s="286" t="s">
        <v>30</v>
      </c>
      <c r="G53" s="287">
        <v>27</v>
      </c>
      <c r="H53" s="286">
        <v>7</v>
      </c>
      <c r="I53" s="286">
        <f>G53/H53</f>
        <v>3.8571428571428572</v>
      </c>
      <c r="J53" s="286">
        <v>1</v>
      </c>
      <c r="K53" s="286" t="s">
        <v>30</v>
      </c>
      <c r="L53" s="287">
        <v>229347</v>
      </c>
      <c r="M53" s="287">
        <v>49000</v>
      </c>
      <c r="N53" s="284">
        <v>44078</v>
      </c>
      <c r="O53" s="283" t="s">
        <v>52</v>
      </c>
      <c r="P53" s="279"/>
      <c r="Q53" s="293"/>
      <c r="R53" s="293"/>
      <c r="S53" s="293"/>
      <c r="T53" s="293"/>
      <c r="U53" s="294"/>
      <c r="V53" s="294"/>
      <c r="W53" s="278"/>
      <c r="X53" s="295"/>
      <c r="Z53" s="295"/>
      <c r="AA53" s="294"/>
    </row>
    <row r="54" spans="1:27" ht="25.35" customHeight="1">
      <c r="A54" s="282">
        <v>36</v>
      </c>
      <c r="B54" s="282">
        <v>24</v>
      </c>
      <c r="C54" s="288" t="s">
        <v>391</v>
      </c>
      <c r="D54" s="287">
        <v>37.5</v>
      </c>
      <c r="E54" s="286">
        <v>267.08</v>
      </c>
      <c r="F54" s="291">
        <f>(D54-E54)/E54</f>
        <v>-0.85959263142129694</v>
      </c>
      <c r="G54" s="287">
        <v>7</v>
      </c>
      <c r="H54" s="286" t="s">
        <v>30</v>
      </c>
      <c r="I54" s="286" t="s">
        <v>30</v>
      </c>
      <c r="J54" s="286">
        <v>2</v>
      </c>
      <c r="K54" s="286">
        <v>2</v>
      </c>
      <c r="L54" s="287">
        <v>304.58</v>
      </c>
      <c r="M54" s="287">
        <v>66</v>
      </c>
      <c r="N54" s="284">
        <v>44533</v>
      </c>
      <c r="O54" s="283" t="s">
        <v>99</v>
      </c>
      <c r="P54" s="279"/>
      <c r="Q54" s="293"/>
      <c r="R54" s="293"/>
      <c r="S54" s="293"/>
      <c r="T54" s="293"/>
      <c r="U54" s="294"/>
      <c r="V54" s="294"/>
      <c r="W54" s="278"/>
      <c r="X54" s="295"/>
      <c r="Z54" s="295"/>
      <c r="AA54" s="294"/>
    </row>
    <row r="55" spans="1:27" ht="25.35" customHeight="1">
      <c r="A55" s="282">
        <v>37</v>
      </c>
      <c r="B55" s="286" t="s">
        <v>30</v>
      </c>
      <c r="C55" s="289" t="s">
        <v>402</v>
      </c>
      <c r="D55" s="287">
        <v>30</v>
      </c>
      <c r="E55" s="286" t="s">
        <v>30</v>
      </c>
      <c r="F55" s="286" t="s">
        <v>30</v>
      </c>
      <c r="G55" s="287">
        <v>15</v>
      </c>
      <c r="H55" s="165">
        <v>1</v>
      </c>
      <c r="I55" s="286">
        <f>G55/H55</f>
        <v>15</v>
      </c>
      <c r="J55" s="286">
        <v>1</v>
      </c>
      <c r="K55" s="286" t="s">
        <v>30</v>
      </c>
      <c r="L55" s="287">
        <v>1390579.11</v>
      </c>
      <c r="M55" s="287">
        <v>262254</v>
      </c>
      <c r="N55" s="284">
        <v>43385</v>
      </c>
      <c r="O55" s="283" t="s">
        <v>27</v>
      </c>
      <c r="P55" s="279"/>
      <c r="V55" s="279"/>
      <c r="W55" s="279"/>
      <c r="X55" s="278"/>
      <c r="Z55" s="278"/>
      <c r="AA55" s="278"/>
    </row>
    <row r="56" spans="1:27" ht="25.35" customHeight="1">
      <c r="A56" s="282">
        <v>38</v>
      </c>
      <c r="B56" s="120">
        <v>30</v>
      </c>
      <c r="C56" s="288" t="s">
        <v>358</v>
      </c>
      <c r="D56" s="287">
        <v>2.5</v>
      </c>
      <c r="E56" s="286">
        <v>20</v>
      </c>
      <c r="F56" s="291">
        <f>(D56-E56)/E56</f>
        <v>-0.875</v>
      </c>
      <c r="G56" s="287">
        <v>1</v>
      </c>
      <c r="H56" s="286">
        <v>1</v>
      </c>
      <c r="I56" s="286">
        <f>G56/H56</f>
        <v>1</v>
      </c>
      <c r="J56" s="286">
        <v>1</v>
      </c>
      <c r="K56" s="286">
        <v>6</v>
      </c>
      <c r="L56" s="287">
        <v>608.24</v>
      </c>
      <c r="M56" s="287">
        <v>120</v>
      </c>
      <c r="N56" s="284">
        <v>44505</v>
      </c>
      <c r="O56" s="283" t="s">
        <v>359</v>
      </c>
      <c r="P56" s="279"/>
      <c r="Q56" s="293"/>
      <c r="R56" s="293"/>
      <c r="S56" s="293"/>
      <c r="W56" s="8"/>
      <c r="X56" s="33"/>
      <c r="Z56" s="278"/>
      <c r="AA56" s="33"/>
    </row>
    <row r="57" spans="1:27" ht="25.35" customHeight="1">
      <c r="A57" s="248"/>
      <c r="B57" s="248"/>
      <c r="C57" s="266" t="s">
        <v>406</v>
      </c>
      <c r="D57" s="280">
        <f>SUM(D47:D56)</f>
        <v>233504.69000000003</v>
      </c>
      <c r="E57" s="280">
        <v>233342.44999999998</v>
      </c>
      <c r="F57" s="108">
        <f>(D57-E57)/E57</f>
        <v>6.9528711985345534E-4</v>
      </c>
      <c r="G57" s="280">
        <f t="shared" ref="G57" si="3">SUM(G47:G56)</f>
        <v>37710</v>
      </c>
      <c r="H57" s="280"/>
      <c r="I57" s="251"/>
      <c r="J57" s="250"/>
      <c r="K57" s="252"/>
      <c r="L57" s="253"/>
      <c r="M57" s="257"/>
      <c r="N57" s="254"/>
      <c r="O57" s="281"/>
      <c r="R57" s="279"/>
    </row>
    <row r="58" spans="1:27" ht="23.1" customHeight="1"/>
    <row r="59" spans="1:27" ht="17.25" customHeight="1"/>
    <row r="70" spans="16:18">
      <c r="R70" s="279"/>
    </row>
    <row r="75" spans="16:18">
      <c r="P75" s="279"/>
    </row>
    <row r="79" spans="16:18" ht="12" customHeight="1"/>
  </sheetData>
  <sortState xmlns:xlrd2="http://schemas.microsoft.com/office/spreadsheetml/2017/richdata2" ref="B13:O56">
    <sortCondition descending="1" ref="D13:D56"/>
  </sortState>
  <mergeCells count="19">
    <mergeCell ref="I5:I8"/>
    <mergeCell ref="G6:G7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A1A40-E526-4F7F-9FED-94C21E75344C}">
  <dimension ref="A1:AB72"/>
  <sheetViews>
    <sheetView topLeftCell="A16" zoomScale="60" zoomScaleNormal="60" workbookViewId="0">
      <selection activeCell="L49" sqref="L49:M49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13.88671875" style="277" customWidth="1"/>
    <col min="21" max="21" width="12.33203125" style="277" customWidth="1"/>
    <col min="22" max="22" width="11.88671875" style="277" bestFit="1" customWidth="1"/>
    <col min="23" max="23" width="14.88671875" style="277" customWidth="1"/>
    <col min="24" max="24" width="13.6640625" style="277" customWidth="1"/>
    <col min="25" max="25" width="12" style="277" bestFit="1" customWidth="1"/>
    <col min="26" max="26" width="10.88671875" style="277" bestFit="1" customWidth="1"/>
    <col min="27" max="27" width="12.5546875" style="277" bestFit="1" customWidth="1"/>
    <col min="28" max="16384" width="8.88671875" style="277"/>
  </cols>
  <sheetData>
    <row r="1" spans="1:28" ht="19.5" customHeight="1">
      <c r="E1" s="235" t="s">
        <v>384</v>
      </c>
      <c r="F1" s="235"/>
      <c r="G1" s="235"/>
      <c r="H1" s="235"/>
      <c r="I1" s="235"/>
    </row>
    <row r="2" spans="1:28" ht="19.5" customHeight="1">
      <c r="E2" s="235" t="s">
        <v>385</v>
      </c>
      <c r="F2" s="235"/>
      <c r="G2" s="235"/>
      <c r="H2" s="235"/>
      <c r="I2" s="235"/>
      <c r="J2" s="235"/>
      <c r="K2" s="235"/>
    </row>
    <row r="4" spans="1:28" ht="15.75" customHeight="1" thickBot="1"/>
    <row r="5" spans="1:28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8" ht="21.6">
      <c r="A6" s="346"/>
      <c r="B6" s="346"/>
      <c r="C6" s="343"/>
      <c r="D6" s="237" t="s">
        <v>382</v>
      </c>
      <c r="E6" s="237" t="s">
        <v>378</v>
      </c>
      <c r="F6" s="343"/>
      <c r="G6" s="343" t="s">
        <v>382</v>
      </c>
      <c r="H6" s="343"/>
      <c r="I6" s="343"/>
      <c r="J6" s="343"/>
      <c r="K6" s="343"/>
      <c r="L6" s="343"/>
      <c r="M6" s="343"/>
      <c r="N6" s="343"/>
      <c r="O6" s="343"/>
    </row>
    <row r="7" spans="1:28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8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8" ht="15" customHeight="1">
      <c r="A9" s="345"/>
      <c r="B9" s="345"/>
      <c r="C9" s="342" t="s">
        <v>13</v>
      </c>
      <c r="D9" s="303"/>
      <c r="E9" s="303"/>
      <c r="F9" s="342" t="s">
        <v>15</v>
      </c>
      <c r="G9" s="303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8" ht="21.6">
      <c r="A10" s="346"/>
      <c r="B10" s="346"/>
      <c r="C10" s="343"/>
      <c r="D10" s="304" t="s">
        <v>383</v>
      </c>
      <c r="E10" s="304" t="s">
        <v>379</v>
      </c>
      <c r="F10" s="343"/>
      <c r="G10" s="304" t="s">
        <v>383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8">
      <c r="A11" s="346"/>
      <c r="B11" s="346"/>
      <c r="C11" s="343"/>
      <c r="D11" s="304" t="s">
        <v>14</v>
      </c>
      <c r="E11" s="237" t="s">
        <v>14</v>
      </c>
      <c r="F11" s="343"/>
      <c r="G11" s="304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8" ht="15.6" customHeight="1" thickBot="1">
      <c r="A12" s="346"/>
      <c r="B12" s="347"/>
      <c r="C12" s="344"/>
      <c r="D12" s="305"/>
      <c r="E12" s="238" t="s">
        <v>2</v>
      </c>
      <c r="F12" s="344"/>
      <c r="G12" s="305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33"/>
      <c r="X12" s="278"/>
      <c r="Y12" s="278"/>
      <c r="AA12" s="8"/>
    </row>
    <row r="13" spans="1:28" ht="25.35" customHeight="1">
      <c r="A13" s="282">
        <v>1</v>
      </c>
      <c r="B13" s="282">
        <v>1</v>
      </c>
      <c r="C13" s="288" t="s">
        <v>367</v>
      </c>
      <c r="D13" s="287">
        <v>123112.14</v>
      </c>
      <c r="E13" s="286">
        <v>198023.17</v>
      </c>
      <c r="F13" s="291">
        <f>(D13-E13)/E13</f>
        <v>-0.37829426728195498</v>
      </c>
      <c r="G13" s="287">
        <v>17218</v>
      </c>
      <c r="H13" s="286">
        <v>352</v>
      </c>
      <c r="I13" s="286">
        <f t="shared" ref="I13:I18" si="0">G13/H13</f>
        <v>48.914772727272727</v>
      </c>
      <c r="J13" s="286">
        <v>18</v>
      </c>
      <c r="K13" s="286">
        <v>2</v>
      </c>
      <c r="L13" s="287">
        <v>346406</v>
      </c>
      <c r="M13" s="287">
        <v>48581</v>
      </c>
      <c r="N13" s="284">
        <v>44526</v>
      </c>
      <c r="O13" s="283" t="s">
        <v>52</v>
      </c>
      <c r="P13" s="279"/>
      <c r="Q13" s="293"/>
      <c r="R13" s="293"/>
      <c r="S13" s="293"/>
      <c r="T13" s="293"/>
      <c r="U13" s="294"/>
      <c r="V13" s="294"/>
      <c r="W13" s="278"/>
      <c r="X13" s="294"/>
      <c r="Y13" s="295"/>
      <c r="Z13" s="278"/>
      <c r="AA13" s="295"/>
    </row>
    <row r="14" spans="1:28" ht="25.35" customHeight="1">
      <c r="A14" s="282">
        <v>2</v>
      </c>
      <c r="B14" s="282">
        <v>2</v>
      </c>
      <c r="C14" s="288" t="s">
        <v>368</v>
      </c>
      <c r="D14" s="287">
        <v>26820.54</v>
      </c>
      <c r="E14" s="286">
        <v>55561.56</v>
      </c>
      <c r="F14" s="291">
        <f>(D14-E14)/E14</f>
        <v>-0.51728245211257562</v>
      </c>
      <c r="G14" s="287">
        <v>5306</v>
      </c>
      <c r="H14" s="286">
        <v>256</v>
      </c>
      <c r="I14" s="286">
        <f t="shared" si="0"/>
        <v>20.7265625</v>
      </c>
      <c r="J14" s="286">
        <v>18</v>
      </c>
      <c r="K14" s="286">
        <v>2</v>
      </c>
      <c r="L14" s="287">
        <v>82859</v>
      </c>
      <c r="M14" s="287">
        <v>16486</v>
      </c>
      <c r="N14" s="284">
        <v>44526</v>
      </c>
      <c r="O14" s="283" t="s">
        <v>32</v>
      </c>
      <c r="P14" s="279"/>
      <c r="Q14" s="293"/>
      <c r="R14" s="293"/>
      <c r="S14" s="293"/>
      <c r="T14" s="293"/>
      <c r="U14" s="294"/>
      <c r="V14" s="294"/>
      <c r="W14" s="295"/>
      <c r="X14" s="295"/>
      <c r="Y14" s="294"/>
      <c r="Z14" s="8"/>
      <c r="AA14" s="278"/>
    </row>
    <row r="15" spans="1:28" ht="25.35" customHeight="1">
      <c r="A15" s="282">
        <v>3</v>
      </c>
      <c r="B15" s="282" t="s">
        <v>67</v>
      </c>
      <c r="C15" s="288" t="s">
        <v>386</v>
      </c>
      <c r="D15" s="287">
        <v>16208.16</v>
      </c>
      <c r="E15" s="286" t="s">
        <v>30</v>
      </c>
      <c r="F15" s="286" t="s">
        <v>30</v>
      </c>
      <c r="G15" s="287">
        <v>2473</v>
      </c>
      <c r="H15" s="286">
        <v>196</v>
      </c>
      <c r="I15" s="286">
        <f t="shared" si="0"/>
        <v>12.61734693877551</v>
      </c>
      <c r="J15" s="286">
        <v>15</v>
      </c>
      <c r="K15" s="286">
        <v>1</v>
      </c>
      <c r="L15" s="287">
        <v>17175.7</v>
      </c>
      <c r="M15" s="287">
        <v>2633</v>
      </c>
      <c r="N15" s="284">
        <v>44533</v>
      </c>
      <c r="O15" s="283" t="s">
        <v>73</v>
      </c>
      <c r="P15" s="279"/>
      <c r="Q15" s="293"/>
      <c r="R15" s="293"/>
      <c r="S15" s="293"/>
      <c r="T15" s="293"/>
      <c r="U15" s="294"/>
      <c r="V15" s="294"/>
      <c r="W15" s="295"/>
      <c r="X15" s="295"/>
      <c r="Y15" s="278"/>
      <c r="Z15" s="8"/>
      <c r="AA15" s="294"/>
      <c r="AB15" s="278"/>
    </row>
    <row r="16" spans="1:28" ht="25.35" customHeight="1">
      <c r="A16" s="282">
        <v>4</v>
      </c>
      <c r="B16" s="282" t="s">
        <v>67</v>
      </c>
      <c r="C16" s="288" t="s">
        <v>377</v>
      </c>
      <c r="D16" s="287">
        <v>11125.42</v>
      </c>
      <c r="E16" s="286" t="s">
        <v>30</v>
      </c>
      <c r="F16" s="286" t="s">
        <v>30</v>
      </c>
      <c r="G16" s="287">
        <v>1737</v>
      </c>
      <c r="H16" s="286">
        <v>122</v>
      </c>
      <c r="I16" s="286">
        <f t="shared" si="0"/>
        <v>14.237704918032787</v>
      </c>
      <c r="J16" s="286">
        <v>10</v>
      </c>
      <c r="K16" s="286">
        <v>1</v>
      </c>
      <c r="L16" s="287">
        <v>11512.77</v>
      </c>
      <c r="M16" s="287">
        <v>1800</v>
      </c>
      <c r="N16" s="284">
        <v>44533</v>
      </c>
      <c r="O16" s="283" t="s">
        <v>27</v>
      </c>
      <c r="P16" s="279"/>
      <c r="Q16" s="293"/>
      <c r="R16" s="293"/>
      <c r="S16" s="293"/>
      <c r="T16" s="293"/>
      <c r="U16" s="294"/>
      <c r="V16" s="294"/>
      <c r="W16" s="295"/>
      <c r="X16" s="295"/>
      <c r="Y16" s="278"/>
      <c r="Z16" s="8"/>
      <c r="AA16" s="294"/>
      <c r="AB16" s="278"/>
    </row>
    <row r="17" spans="1:28" ht="25.35" customHeight="1">
      <c r="A17" s="282">
        <v>5</v>
      </c>
      <c r="B17" s="282" t="s">
        <v>67</v>
      </c>
      <c r="C17" s="288" t="s">
        <v>387</v>
      </c>
      <c r="D17" s="287">
        <v>8622.5499999999993</v>
      </c>
      <c r="E17" s="286" t="s">
        <v>30</v>
      </c>
      <c r="F17" s="286" t="s">
        <v>30</v>
      </c>
      <c r="G17" s="287">
        <v>1853</v>
      </c>
      <c r="H17" s="286">
        <v>171</v>
      </c>
      <c r="I17" s="286">
        <f t="shared" si="0"/>
        <v>10.836257309941521</v>
      </c>
      <c r="J17" s="286">
        <v>17</v>
      </c>
      <c r="K17" s="286">
        <v>1</v>
      </c>
      <c r="L17" s="287">
        <v>8622.5499999999993</v>
      </c>
      <c r="M17" s="287">
        <v>1853</v>
      </c>
      <c r="N17" s="284">
        <v>44533</v>
      </c>
      <c r="O17" s="283" t="s">
        <v>27</v>
      </c>
      <c r="P17" s="279"/>
      <c r="Q17" s="293"/>
      <c r="R17" s="293"/>
      <c r="S17" s="293"/>
      <c r="T17" s="293"/>
      <c r="U17" s="294"/>
      <c r="V17" s="294"/>
      <c r="W17" s="295"/>
      <c r="X17" s="278"/>
      <c r="Y17" s="294"/>
      <c r="Z17" s="8"/>
      <c r="AA17" s="295"/>
      <c r="AB17" s="278"/>
    </row>
    <row r="18" spans="1:28" ht="25.35" customHeight="1">
      <c r="A18" s="282">
        <v>6</v>
      </c>
      <c r="B18" s="282">
        <v>3</v>
      </c>
      <c r="C18" s="288" t="s">
        <v>357</v>
      </c>
      <c r="D18" s="287">
        <v>6952.73</v>
      </c>
      <c r="E18" s="286">
        <v>17523.64</v>
      </c>
      <c r="F18" s="291">
        <f>(D18-E18)/E18</f>
        <v>-0.6032371128372872</v>
      </c>
      <c r="G18" s="287">
        <v>1188</v>
      </c>
      <c r="H18" s="286">
        <v>87</v>
      </c>
      <c r="I18" s="286">
        <f t="shared" si="0"/>
        <v>13.655172413793103</v>
      </c>
      <c r="J18" s="286">
        <v>8</v>
      </c>
      <c r="K18" s="286">
        <v>3</v>
      </c>
      <c r="L18" s="287">
        <v>69945.289999999994</v>
      </c>
      <c r="M18" s="287">
        <v>10777</v>
      </c>
      <c r="N18" s="284">
        <v>44519</v>
      </c>
      <c r="O18" s="283" t="s">
        <v>73</v>
      </c>
      <c r="P18" s="279"/>
      <c r="Q18" s="293"/>
      <c r="R18" s="293"/>
      <c r="S18" s="293"/>
      <c r="T18" s="293"/>
      <c r="U18" s="294"/>
      <c r="V18" s="294"/>
      <c r="W18" s="295"/>
      <c r="X18" s="278"/>
      <c r="Y18" s="294"/>
      <c r="Z18" s="8"/>
      <c r="AA18" s="295"/>
      <c r="AB18" s="278"/>
    </row>
    <row r="19" spans="1:28" ht="25.35" customHeight="1">
      <c r="A19" s="282">
        <v>7</v>
      </c>
      <c r="B19" s="282" t="s">
        <v>67</v>
      </c>
      <c r="C19" s="288" t="s">
        <v>388</v>
      </c>
      <c r="D19" s="287">
        <v>5727</v>
      </c>
      <c r="E19" s="286" t="s">
        <v>30</v>
      </c>
      <c r="F19" s="286" t="s">
        <v>30</v>
      </c>
      <c r="G19" s="287">
        <v>1282</v>
      </c>
      <c r="H19" s="286" t="s">
        <v>30</v>
      </c>
      <c r="I19" s="286" t="s">
        <v>30</v>
      </c>
      <c r="J19" s="286">
        <v>18</v>
      </c>
      <c r="K19" s="286">
        <v>1</v>
      </c>
      <c r="L19" s="287">
        <v>5727</v>
      </c>
      <c r="M19" s="287">
        <v>1282</v>
      </c>
      <c r="N19" s="284">
        <v>44533</v>
      </c>
      <c r="O19" s="283" t="s">
        <v>31</v>
      </c>
      <c r="P19" s="279"/>
      <c r="Q19" s="293"/>
      <c r="R19" s="293"/>
      <c r="S19" s="293"/>
      <c r="T19" s="293"/>
      <c r="U19" s="294"/>
      <c r="V19" s="294"/>
      <c r="W19" s="295"/>
      <c r="X19" s="278"/>
      <c r="Y19" s="294"/>
      <c r="Z19" s="8"/>
      <c r="AA19" s="295"/>
      <c r="AB19" s="278"/>
    </row>
    <row r="20" spans="1:28" ht="25.35" customHeight="1">
      <c r="A20" s="282">
        <v>8</v>
      </c>
      <c r="B20" s="282">
        <v>5</v>
      </c>
      <c r="C20" s="288" t="s">
        <v>351</v>
      </c>
      <c r="D20" s="287">
        <v>5495</v>
      </c>
      <c r="E20" s="286">
        <v>10943</v>
      </c>
      <c r="F20" s="291">
        <f>(D20-E20)/E20</f>
        <v>-0.49785250845289225</v>
      </c>
      <c r="G20" s="287">
        <v>1037</v>
      </c>
      <c r="H20" s="286" t="s">
        <v>30</v>
      </c>
      <c r="I20" s="286" t="s">
        <v>30</v>
      </c>
      <c r="J20" s="286">
        <v>9</v>
      </c>
      <c r="K20" s="286">
        <v>4</v>
      </c>
      <c r="L20" s="287">
        <v>67625</v>
      </c>
      <c r="M20" s="287">
        <v>13261</v>
      </c>
      <c r="N20" s="284">
        <v>44512</v>
      </c>
      <c r="O20" s="283" t="s">
        <v>31</v>
      </c>
      <c r="P20" s="279"/>
      <c r="Q20" s="293"/>
      <c r="R20" s="293"/>
      <c r="S20" s="293"/>
      <c r="T20" s="293"/>
      <c r="U20" s="294"/>
      <c r="V20" s="294"/>
      <c r="W20" s="295"/>
      <c r="X20" s="278"/>
      <c r="Y20" s="294"/>
      <c r="Z20" s="8"/>
      <c r="AA20" s="295"/>
      <c r="AB20" s="278"/>
    </row>
    <row r="21" spans="1:28" ht="25.35" customHeight="1">
      <c r="A21" s="282">
        <v>9</v>
      </c>
      <c r="B21" s="282" t="s">
        <v>67</v>
      </c>
      <c r="C21" s="288" t="s">
        <v>389</v>
      </c>
      <c r="D21" s="287">
        <v>5216.5300000000007</v>
      </c>
      <c r="E21" s="286" t="s">
        <v>30</v>
      </c>
      <c r="F21" s="286" t="s">
        <v>30</v>
      </c>
      <c r="G21" s="287">
        <v>917</v>
      </c>
      <c r="H21" s="286">
        <v>87</v>
      </c>
      <c r="I21" s="286">
        <f>G21/H21</f>
        <v>10.540229885057471</v>
      </c>
      <c r="J21" s="286">
        <v>15</v>
      </c>
      <c r="K21" s="286">
        <v>1</v>
      </c>
      <c r="L21" s="287">
        <v>5216.53</v>
      </c>
      <c r="M21" s="287">
        <v>917</v>
      </c>
      <c r="N21" s="284">
        <v>44533</v>
      </c>
      <c r="O21" s="283" t="s">
        <v>43</v>
      </c>
      <c r="P21" s="279"/>
      <c r="Q21" s="293"/>
      <c r="R21" s="293"/>
      <c r="S21" s="293"/>
      <c r="T21" s="293"/>
      <c r="U21" s="294"/>
      <c r="V21" s="294"/>
      <c r="W21" s="295"/>
      <c r="X21" s="278"/>
      <c r="Y21" s="294"/>
      <c r="Z21" s="8"/>
      <c r="AA21" s="295"/>
      <c r="AB21" s="278"/>
    </row>
    <row r="22" spans="1:28" ht="25.35" customHeight="1">
      <c r="A22" s="282">
        <v>10</v>
      </c>
      <c r="B22" s="282" t="s">
        <v>67</v>
      </c>
      <c r="C22" s="288" t="s">
        <v>390</v>
      </c>
      <c r="D22" s="287">
        <v>2930.83</v>
      </c>
      <c r="E22" s="286" t="s">
        <v>30</v>
      </c>
      <c r="F22" s="286" t="s">
        <v>30</v>
      </c>
      <c r="G22" s="287">
        <v>604</v>
      </c>
      <c r="H22" s="286">
        <v>12</v>
      </c>
      <c r="I22" s="286">
        <f>G22/H22</f>
        <v>50.333333333333336</v>
      </c>
      <c r="J22" s="286">
        <v>7</v>
      </c>
      <c r="K22" s="286">
        <v>1</v>
      </c>
      <c r="L22" s="287">
        <v>2930.83</v>
      </c>
      <c r="M22" s="287">
        <v>604</v>
      </c>
      <c r="N22" s="284">
        <v>44533</v>
      </c>
      <c r="O22" s="283" t="s">
        <v>59</v>
      </c>
      <c r="P22" s="279"/>
      <c r="Q22" s="293"/>
      <c r="R22" s="293"/>
      <c r="S22" s="293"/>
      <c r="T22" s="293"/>
      <c r="U22" s="294"/>
      <c r="V22" s="294"/>
      <c r="W22" s="294"/>
      <c r="X22" s="294"/>
      <c r="Y22" s="294"/>
      <c r="Z22" s="8"/>
      <c r="AA22" s="295"/>
      <c r="AB22" s="278"/>
    </row>
    <row r="23" spans="1:28" ht="25.35" customHeight="1">
      <c r="A23" s="248"/>
      <c r="B23" s="248"/>
      <c r="C23" s="266" t="s">
        <v>29</v>
      </c>
      <c r="D23" s="280">
        <f>SUM(D13:D22)</f>
        <v>212210.9</v>
      </c>
      <c r="E23" s="280">
        <v>323738.05999999994</v>
      </c>
      <c r="F23" s="108">
        <f t="shared" ref="F23" si="1">(D23-E23)/E23</f>
        <v>-0.34449814149130309</v>
      </c>
      <c r="G23" s="280">
        <f t="shared" ref="G23" si="2">SUM(G13:G22)</f>
        <v>33615</v>
      </c>
      <c r="H23" s="280"/>
      <c r="I23" s="251"/>
      <c r="J23" s="250"/>
      <c r="K23" s="252"/>
      <c r="L23" s="253"/>
      <c r="M23" s="257"/>
      <c r="N23" s="254"/>
      <c r="O23" s="281"/>
      <c r="P23" s="279"/>
    </row>
    <row r="24" spans="1:28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79"/>
    </row>
    <row r="25" spans="1:28" ht="25.35" customHeight="1">
      <c r="A25" s="282">
        <v>11</v>
      </c>
      <c r="B25" s="282">
        <v>6</v>
      </c>
      <c r="C25" s="288" t="s">
        <v>373</v>
      </c>
      <c r="D25" s="287">
        <v>2689</v>
      </c>
      <c r="E25" s="286">
        <v>8137</v>
      </c>
      <c r="F25" s="291">
        <f t="shared" ref="F25:F35" si="3">(D25-E25)/E25</f>
        <v>-0.66953422637335624</v>
      </c>
      <c r="G25" s="287">
        <v>386</v>
      </c>
      <c r="H25" s="286" t="s">
        <v>30</v>
      </c>
      <c r="I25" s="286" t="s">
        <v>30</v>
      </c>
      <c r="J25" s="286">
        <v>4</v>
      </c>
      <c r="K25" s="286">
        <v>2</v>
      </c>
      <c r="L25" s="287">
        <v>10826</v>
      </c>
      <c r="M25" s="287">
        <v>1647</v>
      </c>
      <c r="N25" s="284">
        <v>44526</v>
      </c>
      <c r="O25" s="283" t="s">
        <v>31</v>
      </c>
      <c r="P25" s="279"/>
      <c r="Q25" s="293"/>
      <c r="R25" s="293"/>
      <c r="S25" s="293"/>
      <c r="T25" s="293"/>
      <c r="U25" s="294"/>
      <c r="V25" s="294"/>
      <c r="W25" s="295"/>
      <c r="X25" s="278"/>
      <c r="Y25" s="294"/>
      <c r="Z25" s="8"/>
      <c r="AA25" s="295"/>
    </row>
    <row r="26" spans="1:28" ht="25.35" customHeight="1">
      <c r="A26" s="282">
        <v>12</v>
      </c>
      <c r="B26" s="282">
        <v>4</v>
      </c>
      <c r="C26" s="288" t="s">
        <v>343</v>
      </c>
      <c r="D26" s="287">
        <v>2580.94</v>
      </c>
      <c r="E26" s="286">
        <v>12051.37</v>
      </c>
      <c r="F26" s="291">
        <f t="shared" si="3"/>
        <v>-0.78583845654062567</v>
      </c>
      <c r="G26" s="287">
        <v>366</v>
      </c>
      <c r="H26" s="286">
        <v>19</v>
      </c>
      <c r="I26" s="286">
        <f t="shared" ref="I26:I34" si="4">G26/H26</f>
        <v>19.263157894736842</v>
      </c>
      <c r="J26" s="286">
        <v>4</v>
      </c>
      <c r="K26" s="286">
        <v>5</v>
      </c>
      <c r="L26" s="287">
        <v>169306</v>
      </c>
      <c r="M26" s="287">
        <v>24246</v>
      </c>
      <c r="N26" s="284">
        <v>44505</v>
      </c>
      <c r="O26" s="283" t="s">
        <v>32</v>
      </c>
      <c r="P26" s="279"/>
      <c r="Q26" s="293"/>
      <c r="R26" s="293"/>
      <c r="S26" s="293"/>
      <c r="T26" s="293"/>
      <c r="U26" s="294"/>
      <c r="V26" s="294"/>
      <c r="W26" s="295"/>
      <c r="X26" s="295"/>
      <c r="Y26" s="278"/>
      <c r="Z26" s="8"/>
      <c r="AA26" s="294"/>
      <c r="AB26" s="278"/>
    </row>
    <row r="27" spans="1:28" ht="25.35" customHeight="1">
      <c r="A27" s="282">
        <v>13</v>
      </c>
      <c r="B27" s="282">
        <v>11</v>
      </c>
      <c r="C27" s="288" t="s">
        <v>335</v>
      </c>
      <c r="D27" s="287">
        <v>2106.41</v>
      </c>
      <c r="E27" s="286">
        <v>4361.82</v>
      </c>
      <c r="F27" s="291">
        <f t="shared" si="3"/>
        <v>-0.51708002622758387</v>
      </c>
      <c r="G27" s="287">
        <v>418</v>
      </c>
      <c r="H27" s="286">
        <v>45</v>
      </c>
      <c r="I27" s="286">
        <f t="shared" si="4"/>
        <v>9.2888888888888896</v>
      </c>
      <c r="J27" s="286">
        <v>7</v>
      </c>
      <c r="K27" s="286">
        <v>6</v>
      </c>
      <c r="L27" s="287">
        <v>96901</v>
      </c>
      <c r="M27" s="287">
        <v>20186</v>
      </c>
      <c r="N27" s="284">
        <v>44498</v>
      </c>
      <c r="O27" s="283" t="s">
        <v>32</v>
      </c>
      <c r="P27" s="279"/>
      <c r="Q27" s="293"/>
      <c r="R27" s="293"/>
      <c r="S27" s="293"/>
      <c r="T27" s="293"/>
      <c r="U27" s="294"/>
      <c r="V27" s="294"/>
      <c r="W27" s="295"/>
      <c r="X27" s="278"/>
      <c r="Y27" s="294"/>
      <c r="Z27" s="8"/>
      <c r="AA27" s="295"/>
    </row>
    <row r="28" spans="1:28" ht="25.35" customHeight="1">
      <c r="A28" s="282">
        <v>14</v>
      </c>
      <c r="B28" s="282">
        <v>8</v>
      </c>
      <c r="C28" s="288" t="s">
        <v>308</v>
      </c>
      <c r="D28" s="287">
        <v>2095.0700000000002</v>
      </c>
      <c r="E28" s="286">
        <v>5031.29</v>
      </c>
      <c r="F28" s="291">
        <f t="shared" si="3"/>
        <v>-0.58359188200242873</v>
      </c>
      <c r="G28" s="287">
        <v>394</v>
      </c>
      <c r="H28" s="286">
        <v>45</v>
      </c>
      <c r="I28" s="286">
        <f t="shared" si="4"/>
        <v>8.7555555555555564</v>
      </c>
      <c r="J28" s="286">
        <v>7</v>
      </c>
      <c r="K28" s="286">
        <v>9</v>
      </c>
      <c r="L28" s="287">
        <v>256970</v>
      </c>
      <c r="M28" s="287">
        <v>51094</v>
      </c>
      <c r="N28" s="284">
        <v>44477</v>
      </c>
      <c r="O28" s="283" t="s">
        <v>52</v>
      </c>
      <c r="P28" s="78"/>
      <c r="Q28" s="293"/>
      <c r="R28" s="293"/>
      <c r="S28" s="293"/>
      <c r="T28" s="293"/>
      <c r="U28" s="294"/>
      <c r="V28" s="294"/>
      <c r="W28" s="295"/>
      <c r="X28" s="278"/>
      <c r="Y28" s="294"/>
      <c r="Z28" s="8"/>
      <c r="AA28" s="295"/>
      <c r="AB28" s="278"/>
    </row>
    <row r="29" spans="1:28" ht="25.35" customHeight="1">
      <c r="A29" s="282">
        <v>15</v>
      </c>
      <c r="B29" s="282">
        <v>9</v>
      </c>
      <c r="C29" s="288" t="s">
        <v>481</v>
      </c>
      <c r="D29" s="287">
        <v>1969.6</v>
      </c>
      <c r="E29" s="286">
        <v>4953.88</v>
      </c>
      <c r="F29" s="291">
        <f t="shared" si="3"/>
        <v>-0.60241265432347979</v>
      </c>
      <c r="G29" s="287">
        <v>329</v>
      </c>
      <c r="H29" s="286">
        <v>11</v>
      </c>
      <c r="I29" s="286">
        <f t="shared" si="4"/>
        <v>29.90909090909091</v>
      </c>
      <c r="J29" s="286">
        <v>4</v>
      </c>
      <c r="K29" s="286">
        <v>4</v>
      </c>
      <c r="L29" s="287">
        <v>39411</v>
      </c>
      <c r="M29" s="287">
        <v>6469</v>
      </c>
      <c r="N29" s="284">
        <v>44512</v>
      </c>
      <c r="O29" s="283" t="s">
        <v>33</v>
      </c>
      <c r="P29" s="279"/>
      <c r="Q29" s="293"/>
      <c r="R29" s="293"/>
      <c r="S29" s="294"/>
      <c r="T29" s="294"/>
      <c r="U29" s="294"/>
      <c r="V29" s="294"/>
      <c r="W29" s="295"/>
      <c r="X29" s="278"/>
      <c r="Y29" s="294"/>
      <c r="Z29" s="278"/>
      <c r="AA29" s="295"/>
      <c r="AB29" s="278"/>
    </row>
    <row r="30" spans="1:28" ht="25.35" customHeight="1">
      <c r="A30" s="282">
        <v>16</v>
      </c>
      <c r="B30" s="282">
        <v>10</v>
      </c>
      <c r="C30" s="288" t="s">
        <v>319</v>
      </c>
      <c r="D30" s="287">
        <v>1807.12</v>
      </c>
      <c r="E30" s="286">
        <v>4477.54</v>
      </c>
      <c r="F30" s="291">
        <f t="shared" si="3"/>
        <v>-0.59640338221434097</v>
      </c>
      <c r="G30" s="287">
        <v>269</v>
      </c>
      <c r="H30" s="286">
        <v>16</v>
      </c>
      <c r="I30" s="286">
        <f t="shared" si="4"/>
        <v>16.8125</v>
      </c>
      <c r="J30" s="286">
        <v>3</v>
      </c>
      <c r="K30" s="286">
        <v>8</v>
      </c>
      <c r="L30" s="287">
        <v>340516.83</v>
      </c>
      <c r="M30" s="287">
        <v>49425</v>
      </c>
      <c r="N30" s="284">
        <v>44484</v>
      </c>
      <c r="O30" s="283" t="s">
        <v>73</v>
      </c>
      <c r="P30" s="279"/>
      <c r="Q30" s="293"/>
      <c r="R30" s="293"/>
      <c r="S30" s="293"/>
      <c r="T30" s="293"/>
      <c r="U30" s="294"/>
      <c r="V30" s="294"/>
      <c r="W30" s="295"/>
      <c r="X30" s="278"/>
      <c r="Y30" s="294"/>
      <c r="Z30" s="278"/>
      <c r="AA30" s="295"/>
    </row>
    <row r="31" spans="1:28" ht="25.35" customHeight="1">
      <c r="A31" s="282">
        <v>17</v>
      </c>
      <c r="B31" s="282">
        <v>12</v>
      </c>
      <c r="C31" s="288" t="s">
        <v>306</v>
      </c>
      <c r="D31" s="287">
        <v>1632.86</v>
      </c>
      <c r="E31" s="286">
        <v>3726.22</v>
      </c>
      <c r="F31" s="291">
        <f t="shared" si="3"/>
        <v>-0.56179184267166182</v>
      </c>
      <c r="G31" s="287">
        <v>248</v>
      </c>
      <c r="H31" s="286">
        <v>14</v>
      </c>
      <c r="I31" s="286">
        <f t="shared" si="4"/>
        <v>17.714285714285715</v>
      </c>
      <c r="J31" s="286">
        <v>4</v>
      </c>
      <c r="K31" s="286">
        <v>10</v>
      </c>
      <c r="L31" s="287">
        <v>413201</v>
      </c>
      <c r="M31" s="287">
        <v>61267</v>
      </c>
      <c r="N31" s="284">
        <v>44470</v>
      </c>
      <c r="O31" s="283" t="s">
        <v>52</v>
      </c>
      <c r="P31" s="279"/>
      <c r="Q31" s="293"/>
      <c r="R31" s="293"/>
      <c r="S31" s="293"/>
      <c r="T31" s="293"/>
      <c r="U31" s="294"/>
      <c r="V31" s="294"/>
      <c r="W31" s="295"/>
      <c r="X31" s="295"/>
      <c r="Y31" s="294"/>
      <c r="Z31" s="278"/>
      <c r="AA31" s="278"/>
    </row>
    <row r="32" spans="1:28" ht="25.35" customHeight="1">
      <c r="A32" s="282">
        <v>18</v>
      </c>
      <c r="B32" s="91">
        <v>7</v>
      </c>
      <c r="C32" s="288" t="s">
        <v>360</v>
      </c>
      <c r="D32" s="287">
        <v>1314.64</v>
      </c>
      <c r="E32" s="286">
        <v>7035.61</v>
      </c>
      <c r="F32" s="291">
        <f t="shared" si="3"/>
        <v>-0.81314484458348313</v>
      </c>
      <c r="G32" s="287">
        <v>236</v>
      </c>
      <c r="H32" s="286">
        <v>6</v>
      </c>
      <c r="I32" s="286">
        <f t="shared" si="4"/>
        <v>39.333333333333336</v>
      </c>
      <c r="J32" s="286">
        <v>5</v>
      </c>
      <c r="K32" s="286">
        <v>3</v>
      </c>
      <c r="L32" s="287">
        <v>25344.46</v>
      </c>
      <c r="M32" s="287">
        <v>4469</v>
      </c>
      <c r="N32" s="284">
        <v>44519</v>
      </c>
      <c r="O32" s="283" t="s">
        <v>361</v>
      </c>
      <c r="P32" s="279"/>
      <c r="Q32" s="293"/>
      <c r="R32" s="293"/>
      <c r="S32" s="293"/>
      <c r="T32" s="293"/>
      <c r="U32" s="294"/>
      <c r="V32" s="294"/>
      <c r="W32" s="295"/>
      <c r="X32" s="295"/>
      <c r="Y32" s="278"/>
      <c r="Z32" s="278"/>
      <c r="AA32" s="294"/>
    </row>
    <row r="33" spans="1:27" ht="25.35" customHeight="1">
      <c r="A33" s="282">
        <v>19</v>
      </c>
      <c r="B33" s="120">
        <v>14</v>
      </c>
      <c r="C33" s="288" t="s">
        <v>286</v>
      </c>
      <c r="D33" s="287">
        <v>1295.5999999999999</v>
      </c>
      <c r="E33" s="286">
        <v>2922.84</v>
      </c>
      <c r="F33" s="291">
        <f t="shared" si="3"/>
        <v>-0.55673249305470029</v>
      </c>
      <c r="G33" s="287">
        <v>239</v>
      </c>
      <c r="H33" s="286">
        <v>8</v>
      </c>
      <c r="I33" s="286">
        <f t="shared" si="4"/>
        <v>29.875</v>
      </c>
      <c r="J33" s="286">
        <v>4</v>
      </c>
      <c r="K33" s="286">
        <v>12</v>
      </c>
      <c r="L33" s="287">
        <v>131245</v>
      </c>
      <c r="M33" s="287">
        <v>23488</v>
      </c>
      <c r="N33" s="284">
        <v>44456</v>
      </c>
      <c r="O33" s="283" t="s">
        <v>287</v>
      </c>
      <c r="P33" s="279"/>
      <c r="Q33" s="293"/>
      <c r="R33" s="293"/>
      <c r="S33" s="293"/>
      <c r="T33" s="293"/>
      <c r="U33" s="294"/>
      <c r="V33" s="294"/>
      <c r="W33" s="278"/>
      <c r="X33" s="295"/>
      <c r="Y33" s="295"/>
      <c r="Z33" s="278"/>
      <c r="AA33" s="294"/>
    </row>
    <row r="34" spans="1:27" ht="25.35" customHeight="1">
      <c r="A34" s="282">
        <v>20</v>
      </c>
      <c r="B34" s="91">
        <v>20</v>
      </c>
      <c r="C34" s="288" t="s">
        <v>350</v>
      </c>
      <c r="D34" s="287">
        <v>1215.6500000000001</v>
      </c>
      <c r="E34" s="286">
        <v>609.79999999999995</v>
      </c>
      <c r="F34" s="291">
        <f t="shared" si="3"/>
        <v>0.99352246638242081</v>
      </c>
      <c r="G34" s="287">
        <v>386</v>
      </c>
      <c r="H34" s="286">
        <v>12</v>
      </c>
      <c r="I34" s="286">
        <f t="shared" si="4"/>
        <v>32.166666666666664</v>
      </c>
      <c r="J34" s="286">
        <v>4</v>
      </c>
      <c r="K34" s="286">
        <v>4</v>
      </c>
      <c r="L34" s="287">
        <v>13446</v>
      </c>
      <c r="M34" s="287">
        <v>3178</v>
      </c>
      <c r="N34" s="284">
        <v>44512</v>
      </c>
      <c r="O34" s="283" t="s">
        <v>33</v>
      </c>
      <c r="P34" s="78"/>
      <c r="Q34" s="293"/>
      <c r="R34" s="293"/>
      <c r="S34" s="295"/>
      <c r="T34" s="295"/>
      <c r="U34" s="294"/>
      <c r="V34" s="294"/>
      <c r="W34" s="278"/>
      <c r="X34" s="295"/>
      <c r="Y34" s="295"/>
      <c r="AA34" s="294"/>
    </row>
    <row r="35" spans="1:27" ht="25.2" customHeight="1">
      <c r="A35" s="248"/>
      <c r="B35" s="248"/>
      <c r="C35" s="266" t="s">
        <v>85</v>
      </c>
      <c r="D35" s="280">
        <f>SUM(D23:D34)</f>
        <v>230917.79</v>
      </c>
      <c r="E35" s="280">
        <v>346148.72999999986</v>
      </c>
      <c r="F35" s="108">
        <f t="shared" si="3"/>
        <v>-0.33289430240001139</v>
      </c>
      <c r="G35" s="280">
        <f t="shared" ref="G35" si="5">SUM(G23:G34)</f>
        <v>36886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27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7" ht="25.35" customHeight="1">
      <c r="A37" s="282">
        <v>21</v>
      </c>
      <c r="B37" s="91">
        <v>15</v>
      </c>
      <c r="C37" s="288" t="s">
        <v>285</v>
      </c>
      <c r="D37" s="287">
        <v>760.38</v>
      </c>
      <c r="E37" s="286">
        <v>2198.96</v>
      </c>
      <c r="F37" s="291">
        <f>(D37-E37)/E37</f>
        <v>-0.65420926256048306</v>
      </c>
      <c r="G37" s="287">
        <v>105</v>
      </c>
      <c r="H37" s="286">
        <v>2</v>
      </c>
      <c r="I37" s="286">
        <f>G37/H37</f>
        <v>52.5</v>
      </c>
      <c r="J37" s="286">
        <v>1</v>
      </c>
      <c r="K37" s="286">
        <v>12</v>
      </c>
      <c r="L37" s="287">
        <v>448956.09</v>
      </c>
      <c r="M37" s="287">
        <v>67226</v>
      </c>
      <c r="N37" s="284">
        <v>44456</v>
      </c>
      <c r="O37" s="283" t="s">
        <v>34</v>
      </c>
      <c r="P37" s="78"/>
      <c r="Q37" s="293"/>
      <c r="R37" s="293"/>
      <c r="S37" s="293"/>
      <c r="T37" s="293"/>
      <c r="U37" s="294"/>
      <c r="V37" s="294"/>
      <c r="W37" s="278"/>
      <c r="X37" s="295"/>
      <c r="Y37" s="295"/>
      <c r="AA37" s="294"/>
    </row>
    <row r="38" spans="1:27" ht="25.35" customHeight="1">
      <c r="A38" s="282">
        <v>22</v>
      </c>
      <c r="B38" s="91" t="s">
        <v>40</v>
      </c>
      <c r="C38" s="288" t="s">
        <v>392</v>
      </c>
      <c r="D38" s="287">
        <v>424.3</v>
      </c>
      <c r="E38" s="286" t="s">
        <v>30</v>
      </c>
      <c r="F38" s="286" t="s">
        <v>30</v>
      </c>
      <c r="G38" s="287">
        <v>70</v>
      </c>
      <c r="H38" s="286">
        <v>6</v>
      </c>
      <c r="I38" s="286">
        <f>G38/H38</f>
        <v>11.666666666666666</v>
      </c>
      <c r="J38" s="286">
        <v>6</v>
      </c>
      <c r="K38" s="286">
        <v>0</v>
      </c>
      <c r="L38" s="287">
        <v>424</v>
      </c>
      <c r="M38" s="287">
        <v>70</v>
      </c>
      <c r="N38" s="284" t="s">
        <v>190</v>
      </c>
      <c r="O38" s="283" t="s">
        <v>32</v>
      </c>
      <c r="P38" s="279"/>
      <c r="Q38" s="293"/>
      <c r="R38" s="293"/>
      <c r="S38" s="293"/>
      <c r="T38" s="293"/>
      <c r="U38" s="294"/>
      <c r="V38" s="294"/>
      <c r="W38" s="294"/>
      <c r="X38" s="278"/>
      <c r="Y38" s="295"/>
      <c r="AA38" s="295"/>
    </row>
    <row r="39" spans="1:27" ht="25.35" customHeight="1">
      <c r="A39" s="282">
        <v>23</v>
      </c>
      <c r="B39" s="282">
        <v>24</v>
      </c>
      <c r="C39" s="289" t="s">
        <v>98</v>
      </c>
      <c r="D39" s="287">
        <v>289</v>
      </c>
      <c r="E39" s="287">
        <v>335</v>
      </c>
      <c r="F39" s="291">
        <f>(D39-E39)/E39</f>
        <v>-0.1373134328358209</v>
      </c>
      <c r="G39" s="287">
        <v>56</v>
      </c>
      <c r="H39" s="286" t="s">
        <v>30</v>
      </c>
      <c r="I39" s="286" t="s">
        <v>30</v>
      </c>
      <c r="J39" s="286">
        <v>2</v>
      </c>
      <c r="K39" s="286">
        <v>30</v>
      </c>
      <c r="L39" s="287">
        <v>17234.05</v>
      </c>
      <c r="M39" s="287">
        <v>3087</v>
      </c>
      <c r="N39" s="284">
        <v>44330</v>
      </c>
      <c r="O39" s="283" t="s">
        <v>99</v>
      </c>
      <c r="P39" s="279"/>
      <c r="Q39" s="293"/>
      <c r="R39" s="293"/>
      <c r="S39" s="293"/>
      <c r="T39" s="293"/>
      <c r="U39" s="294"/>
      <c r="V39" s="294"/>
      <c r="W39" s="294"/>
      <c r="X39" s="278"/>
      <c r="Y39" s="295"/>
      <c r="AA39" s="295"/>
    </row>
    <row r="40" spans="1:27" ht="25.35" customHeight="1">
      <c r="A40" s="282">
        <v>24</v>
      </c>
      <c r="B40" s="282" t="s">
        <v>67</v>
      </c>
      <c r="C40" s="288" t="s">
        <v>391</v>
      </c>
      <c r="D40" s="287">
        <v>267.08</v>
      </c>
      <c r="E40" s="286" t="s">
        <v>30</v>
      </c>
      <c r="F40" s="286" t="s">
        <v>30</v>
      </c>
      <c r="G40" s="287">
        <v>59</v>
      </c>
      <c r="H40" s="286" t="s">
        <v>30</v>
      </c>
      <c r="I40" s="286" t="s">
        <v>30</v>
      </c>
      <c r="J40" s="286">
        <v>4</v>
      </c>
      <c r="K40" s="286">
        <v>1</v>
      </c>
      <c r="L40" s="287">
        <v>267.08</v>
      </c>
      <c r="M40" s="287">
        <v>59</v>
      </c>
      <c r="N40" s="284">
        <v>44533</v>
      </c>
      <c r="O40" s="283" t="s">
        <v>99</v>
      </c>
      <c r="P40" s="279"/>
      <c r="Q40" s="293"/>
      <c r="R40" s="293"/>
      <c r="S40" s="293"/>
      <c r="T40" s="293"/>
      <c r="U40" s="294"/>
      <c r="V40" s="294"/>
      <c r="W40" s="278"/>
      <c r="X40" s="295"/>
      <c r="Y40" s="295"/>
      <c r="AA40" s="294"/>
    </row>
    <row r="41" spans="1:27" ht="25.35" customHeight="1">
      <c r="A41" s="282">
        <v>25</v>
      </c>
      <c r="B41" s="282">
        <v>13</v>
      </c>
      <c r="C41" s="288" t="s">
        <v>374</v>
      </c>
      <c r="D41" s="287">
        <v>245</v>
      </c>
      <c r="E41" s="286">
        <v>3395.6</v>
      </c>
      <c r="F41" s="291">
        <f t="shared" ref="F41:F47" si="6">(D41-E41)/E41</f>
        <v>-0.9278478030392272</v>
      </c>
      <c r="G41" s="287">
        <v>45</v>
      </c>
      <c r="H41" s="286">
        <v>5</v>
      </c>
      <c r="I41" s="286">
        <f>G41/H41</f>
        <v>9</v>
      </c>
      <c r="J41" s="286">
        <v>4</v>
      </c>
      <c r="K41" s="286">
        <v>2</v>
      </c>
      <c r="L41" s="287">
        <v>3820.6</v>
      </c>
      <c r="M41" s="287">
        <v>776</v>
      </c>
      <c r="N41" s="284">
        <v>44526</v>
      </c>
      <c r="O41" s="283" t="s">
        <v>287</v>
      </c>
      <c r="P41" s="279"/>
      <c r="Q41" s="293"/>
      <c r="R41" s="293"/>
      <c r="S41" s="293"/>
      <c r="T41" s="293"/>
      <c r="U41" s="294"/>
      <c r="V41" s="294"/>
      <c r="W41" s="278"/>
      <c r="X41" s="295"/>
      <c r="Y41" s="295"/>
      <c r="AA41" s="294"/>
    </row>
    <row r="42" spans="1:27" ht="25.35" customHeight="1">
      <c r="A42" s="282">
        <v>26</v>
      </c>
      <c r="B42" s="91">
        <v>22</v>
      </c>
      <c r="C42" s="288" t="s">
        <v>362</v>
      </c>
      <c r="D42" s="287">
        <v>171.5</v>
      </c>
      <c r="E42" s="286">
        <v>500.48</v>
      </c>
      <c r="F42" s="291">
        <f t="shared" si="6"/>
        <v>-0.65732896419437337</v>
      </c>
      <c r="G42" s="287">
        <v>31</v>
      </c>
      <c r="H42" s="286" t="s">
        <v>30</v>
      </c>
      <c r="I42" s="286" t="s">
        <v>30</v>
      </c>
      <c r="J42" s="286">
        <v>3</v>
      </c>
      <c r="K42" s="286">
        <v>3</v>
      </c>
      <c r="L42" s="287">
        <v>2121.41</v>
      </c>
      <c r="M42" s="287">
        <v>384</v>
      </c>
      <c r="N42" s="284">
        <v>44519</v>
      </c>
      <c r="O42" s="283" t="s">
        <v>99</v>
      </c>
      <c r="P42" s="279"/>
      <c r="V42" s="279"/>
      <c r="W42" s="279"/>
      <c r="X42" s="278"/>
      <c r="Y42" s="278"/>
      <c r="AA42" s="278"/>
    </row>
    <row r="43" spans="1:27" ht="25.35" customHeight="1">
      <c r="A43" s="282">
        <v>27</v>
      </c>
      <c r="B43" s="91">
        <v>16</v>
      </c>
      <c r="C43" s="288" t="s">
        <v>288</v>
      </c>
      <c r="D43" s="287">
        <v>134.9</v>
      </c>
      <c r="E43" s="286">
        <v>2149.4699999999998</v>
      </c>
      <c r="F43" s="291">
        <f t="shared" si="6"/>
        <v>-0.93724034296826653</v>
      </c>
      <c r="G43" s="287">
        <v>29</v>
      </c>
      <c r="H43" s="286">
        <v>6</v>
      </c>
      <c r="I43" s="286">
        <f>G43/H43</f>
        <v>4.833333333333333</v>
      </c>
      <c r="J43" s="286">
        <v>1</v>
      </c>
      <c r="K43" s="286">
        <v>12</v>
      </c>
      <c r="L43" s="287">
        <v>240820</v>
      </c>
      <c r="M43" s="287">
        <v>49145</v>
      </c>
      <c r="N43" s="284">
        <v>44456</v>
      </c>
      <c r="O43" s="281" t="s">
        <v>52</v>
      </c>
      <c r="P43" s="279"/>
      <c r="Q43" s="293"/>
      <c r="W43" s="8"/>
      <c r="X43" s="278"/>
      <c r="Y43" s="278"/>
      <c r="AA43" s="279"/>
    </row>
    <row r="44" spans="1:27" ht="25.35" customHeight="1">
      <c r="A44" s="282">
        <v>28</v>
      </c>
      <c r="B44" s="282">
        <v>17</v>
      </c>
      <c r="C44" s="288" t="s">
        <v>356</v>
      </c>
      <c r="D44" s="287">
        <v>67.5</v>
      </c>
      <c r="E44" s="286">
        <v>1224.7</v>
      </c>
      <c r="F44" s="291">
        <f t="shared" si="6"/>
        <v>-0.94488446150077565</v>
      </c>
      <c r="G44" s="287">
        <v>19</v>
      </c>
      <c r="H44" s="286">
        <v>4</v>
      </c>
      <c r="I44" s="286">
        <f>G44/H44</f>
        <v>4.75</v>
      </c>
      <c r="J44" s="286">
        <v>2</v>
      </c>
      <c r="K44" s="286">
        <v>13</v>
      </c>
      <c r="L44" s="287">
        <v>16040.86</v>
      </c>
      <c r="M44" s="287">
        <v>2528</v>
      </c>
      <c r="N44" s="284">
        <v>44512</v>
      </c>
      <c r="O44" s="283" t="s">
        <v>56</v>
      </c>
      <c r="P44" s="279"/>
      <c r="Q44" s="293"/>
      <c r="R44" s="293"/>
      <c r="S44" s="293"/>
      <c r="W44" s="8"/>
      <c r="X44" s="33"/>
      <c r="Y44" s="278"/>
      <c r="AA44" s="33"/>
    </row>
    <row r="45" spans="1:27" ht="25.35" customHeight="1">
      <c r="A45" s="282">
        <v>29</v>
      </c>
      <c r="B45" s="120">
        <v>21</v>
      </c>
      <c r="C45" s="288" t="s">
        <v>333</v>
      </c>
      <c r="D45" s="287">
        <v>41.5</v>
      </c>
      <c r="E45" s="286">
        <v>538</v>
      </c>
      <c r="F45" s="291">
        <f t="shared" si="6"/>
        <v>-0.92286245353159846</v>
      </c>
      <c r="G45" s="287">
        <v>21</v>
      </c>
      <c r="H45" s="286">
        <v>1</v>
      </c>
      <c r="I45" s="286">
        <f>G45/H45</f>
        <v>21</v>
      </c>
      <c r="J45" s="286">
        <v>1</v>
      </c>
      <c r="K45" s="286" t="s">
        <v>30</v>
      </c>
      <c r="L45" s="287">
        <v>12096.98</v>
      </c>
      <c r="M45" s="287">
        <v>2168</v>
      </c>
      <c r="N45" s="284">
        <v>44491</v>
      </c>
      <c r="O45" s="283" t="s">
        <v>43</v>
      </c>
      <c r="P45" s="279"/>
      <c r="Q45" s="293"/>
      <c r="R45" s="293"/>
      <c r="S45" s="293"/>
      <c r="T45" s="293"/>
      <c r="U45" s="294"/>
      <c r="V45" s="294"/>
      <c r="W45" s="294"/>
      <c r="X45" s="278"/>
      <c r="Y45" s="295"/>
      <c r="AA45" s="295"/>
    </row>
    <row r="46" spans="1:27" ht="25.35" customHeight="1">
      <c r="A46" s="282">
        <v>30</v>
      </c>
      <c r="B46" s="120">
        <v>27</v>
      </c>
      <c r="C46" s="288" t="s">
        <v>358</v>
      </c>
      <c r="D46" s="287">
        <v>20</v>
      </c>
      <c r="E46" s="286">
        <v>61</v>
      </c>
      <c r="F46" s="291">
        <f t="shared" si="6"/>
        <v>-0.67213114754098358</v>
      </c>
      <c r="G46" s="287">
        <v>6</v>
      </c>
      <c r="H46" s="286">
        <v>1</v>
      </c>
      <c r="I46" s="286">
        <f>G46/H46</f>
        <v>6</v>
      </c>
      <c r="J46" s="286">
        <v>1</v>
      </c>
      <c r="K46" s="286">
        <v>5</v>
      </c>
      <c r="L46" s="287">
        <v>605.74</v>
      </c>
      <c r="M46" s="287">
        <v>119</v>
      </c>
      <c r="N46" s="284">
        <v>44505</v>
      </c>
      <c r="O46" s="283" t="s">
        <v>359</v>
      </c>
      <c r="P46" s="279"/>
      <c r="Q46" s="293"/>
      <c r="R46" s="293"/>
      <c r="S46" s="293"/>
      <c r="T46" s="293"/>
      <c r="U46" s="294"/>
      <c r="V46" s="294"/>
      <c r="W46" s="295"/>
      <c r="X46" s="295"/>
      <c r="Y46" s="278"/>
      <c r="AA46" s="294"/>
    </row>
    <row r="47" spans="1:27" ht="25.2" customHeight="1">
      <c r="A47" s="248"/>
      <c r="B47" s="248"/>
      <c r="C47" s="266" t="s">
        <v>116</v>
      </c>
      <c r="D47" s="280">
        <f>SUM(D35:D46)</f>
        <v>233338.94999999998</v>
      </c>
      <c r="E47" s="280">
        <v>348465.05999999982</v>
      </c>
      <c r="F47" s="108">
        <f t="shared" si="6"/>
        <v>-0.33038064131881656</v>
      </c>
      <c r="G47" s="280">
        <f t="shared" ref="G47" si="7">SUM(G35:G46)</f>
        <v>37327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27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7" ht="25.35" customHeight="1">
      <c r="A49" s="282">
        <v>31</v>
      </c>
      <c r="B49" s="282">
        <v>29</v>
      </c>
      <c r="C49" s="288" t="s">
        <v>363</v>
      </c>
      <c r="D49" s="287">
        <v>3.5</v>
      </c>
      <c r="E49" s="286">
        <v>53.5</v>
      </c>
      <c r="F49" s="291">
        <f>(D49-E49)/E49</f>
        <v>-0.93457943925233644</v>
      </c>
      <c r="G49" s="287">
        <v>1</v>
      </c>
      <c r="H49" s="286">
        <v>1</v>
      </c>
      <c r="I49" s="286">
        <f>G49/H49</f>
        <v>1</v>
      </c>
      <c r="J49" s="286">
        <v>1</v>
      </c>
      <c r="K49" s="286">
        <v>3</v>
      </c>
      <c r="L49" s="287">
        <v>873.83</v>
      </c>
      <c r="M49" s="287">
        <v>176</v>
      </c>
      <c r="N49" s="284">
        <v>44519</v>
      </c>
      <c r="O49" s="283" t="s">
        <v>364</v>
      </c>
      <c r="P49" s="279"/>
      <c r="Q49" s="293"/>
      <c r="R49" s="293"/>
      <c r="S49" s="293"/>
      <c r="T49" s="293"/>
      <c r="U49" s="294"/>
      <c r="V49" s="294"/>
      <c r="W49" s="278"/>
      <c r="X49" s="295"/>
      <c r="Y49" s="295"/>
      <c r="AA49" s="294"/>
    </row>
    <row r="50" spans="1:27" ht="25.35" customHeight="1">
      <c r="A50" s="248"/>
      <c r="B50" s="248"/>
      <c r="C50" s="266" t="s">
        <v>117</v>
      </c>
      <c r="D50" s="280">
        <f>SUM(D47:D49)</f>
        <v>233342.44999999998</v>
      </c>
      <c r="E50" s="280">
        <v>348465.05999999982</v>
      </c>
      <c r="F50" s="108">
        <f>(D50-E50)/E50</f>
        <v>-0.33037059727021095</v>
      </c>
      <c r="G50" s="280">
        <f t="shared" ref="G50" si="8">SUM(G47:G49)</f>
        <v>37328</v>
      </c>
      <c r="H50" s="280"/>
      <c r="I50" s="251"/>
      <c r="J50" s="250"/>
      <c r="K50" s="252"/>
      <c r="L50" s="253"/>
      <c r="M50" s="257"/>
      <c r="N50" s="254"/>
      <c r="O50" s="281"/>
      <c r="R50" s="279"/>
    </row>
    <row r="51" spans="1:27" ht="23.1" customHeight="1"/>
    <row r="52" spans="1:27" ht="17.25" customHeight="1"/>
    <row r="63" spans="1:27">
      <c r="R63" s="279"/>
    </row>
    <row r="68" spans="16:16">
      <c r="P68" s="279"/>
    </row>
    <row r="72" spans="16:16" ht="12" customHeight="1"/>
  </sheetData>
  <sortState xmlns:xlrd2="http://schemas.microsoft.com/office/spreadsheetml/2017/richdata2" ref="B13:O49">
    <sortCondition descending="1" ref="D13:D49"/>
  </sortState>
  <mergeCells count="19">
    <mergeCell ref="I5:I8"/>
    <mergeCell ref="G6:G7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3AEEC-7121-4F9C-81AB-BB78DA7E6688}">
  <dimension ref="A1:AB68"/>
  <sheetViews>
    <sheetView topLeftCell="A7" zoomScale="60" zoomScaleNormal="60" workbookViewId="0">
      <selection activeCell="A33" sqref="A33:XFD33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13.88671875" style="277" customWidth="1"/>
    <col min="21" max="21" width="12.33203125" style="277" customWidth="1"/>
    <col min="22" max="22" width="11.88671875" style="277" bestFit="1" customWidth="1"/>
    <col min="23" max="23" width="14.88671875" style="277" customWidth="1"/>
    <col min="24" max="24" width="13.6640625" style="277" customWidth="1"/>
    <col min="25" max="25" width="12" style="277" bestFit="1" customWidth="1"/>
    <col min="26" max="26" width="12.5546875" style="277" bestFit="1" customWidth="1"/>
    <col min="27" max="16384" width="8.88671875" style="277"/>
  </cols>
  <sheetData>
    <row r="1" spans="1:28" ht="19.5" customHeight="1">
      <c r="E1" s="235" t="s">
        <v>380</v>
      </c>
      <c r="F1" s="235"/>
      <c r="G1" s="235"/>
      <c r="H1" s="235"/>
      <c r="I1" s="235"/>
    </row>
    <row r="2" spans="1:28" ht="19.5" customHeight="1">
      <c r="E2" s="235" t="s">
        <v>381</v>
      </c>
      <c r="F2" s="235"/>
      <c r="G2" s="235"/>
      <c r="H2" s="235"/>
      <c r="I2" s="235"/>
      <c r="J2" s="235"/>
      <c r="K2" s="235"/>
    </row>
    <row r="4" spans="1:28" ht="15.75" customHeight="1" thickBot="1"/>
    <row r="5" spans="1:28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8" ht="21.6">
      <c r="A6" s="346"/>
      <c r="B6" s="346"/>
      <c r="C6" s="343"/>
      <c r="D6" s="237" t="s">
        <v>378</v>
      </c>
      <c r="E6" s="237" t="s">
        <v>371</v>
      </c>
      <c r="F6" s="343"/>
      <c r="G6" s="343" t="s">
        <v>378</v>
      </c>
      <c r="H6" s="343"/>
      <c r="I6" s="343"/>
      <c r="J6" s="343"/>
      <c r="K6" s="343"/>
      <c r="L6" s="343"/>
      <c r="M6" s="343"/>
      <c r="N6" s="343"/>
      <c r="O6" s="343"/>
    </row>
    <row r="7" spans="1:28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8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8" ht="15" customHeight="1">
      <c r="A9" s="345"/>
      <c r="B9" s="345"/>
      <c r="C9" s="342" t="s">
        <v>13</v>
      </c>
      <c r="D9" s="300"/>
      <c r="E9" s="300"/>
      <c r="F9" s="342" t="s">
        <v>15</v>
      </c>
      <c r="G9" s="300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8" ht="21.6">
      <c r="A10" s="346"/>
      <c r="B10" s="346"/>
      <c r="C10" s="343"/>
      <c r="D10" s="301" t="s">
        <v>379</v>
      </c>
      <c r="E10" s="301" t="s">
        <v>372</v>
      </c>
      <c r="F10" s="343"/>
      <c r="G10" s="301" t="s">
        <v>379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8">
      <c r="A11" s="346"/>
      <c r="B11" s="346"/>
      <c r="C11" s="343"/>
      <c r="D11" s="301" t="s">
        <v>14</v>
      </c>
      <c r="E11" s="237" t="s">
        <v>14</v>
      </c>
      <c r="F11" s="343"/>
      <c r="G11" s="301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8" ht="15.6" customHeight="1" thickBot="1">
      <c r="A12" s="346"/>
      <c r="B12" s="347"/>
      <c r="C12" s="344"/>
      <c r="D12" s="302"/>
      <c r="E12" s="238" t="s">
        <v>2</v>
      </c>
      <c r="F12" s="344"/>
      <c r="G12" s="302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33"/>
      <c r="X12" s="278"/>
      <c r="Y12" s="278"/>
      <c r="Z12" s="8"/>
    </row>
    <row r="13" spans="1:28" ht="25.35" customHeight="1">
      <c r="A13" s="282">
        <v>1</v>
      </c>
      <c r="B13" s="282" t="s">
        <v>67</v>
      </c>
      <c r="C13" s="288" t="s">
        <v>367</v>
      </c>
      <c r="D13" s="287">
        <v>198023.17</v>
      </c>
      <c r="E13" s="286" t="s">
        <v>30</v>
      </c>
      <c r="F13" s="286" t="s">
        <v>30</v>
      </c>
      <c r="G13" s="287">
        <v>28234</v>
      </c>
      <c r="H13" s="286">
        <v>333</v>
      </c>
      <c r="I13" s="286">
        <f>G13/H13</f>
        <v>84.786786786786791</v>
      </c>
      <c r="J13" s="286">
        <v>17</v>
      </c>
      <c r="K13" s="286">
        <v>1</v>
      </c>
      <c r="L13" s="287">
        <v>223294</v>
      </c>
      <c r="M13" s="287">
        <v>31363</v>
      </c>
      <c r="N13" s="284">
        <v>44526</v>
      </c>
      <c r="O13" s="283" t="s">
        <v>52</v>
      </c>
      <c r="P13" s="279"/>
      <c r="Q13" s="293"/>
      <c r="R13" s="293"/>
      <c r="S13" s="293"/>
      <c r="T13" s="293"/>
      <c r="U13" s="294"/>
      <c r="V13" s="294"/>
      <c r="W13" s="278"/>
      <c r="X13" s="294"/>
      <c r="Y13" s="295"/>
      <c r="Z13" s="295"/>
      <c r="AA13" s="278"/>
    </row>
    <row r="14" spans="1:28" ht="25.35" customHeight="1">
      <c r="A14" s="282">
        <v>2</v>
      </c>
      <c r="B14" s="282" t="s">
        <v>67</v>
      </c>
      <c r="C14" s="288" t="s">
        <v>368</v>
      </c>
      <c r="D14" s="287">
        <v>55561.56</v>
      </c>
      <c r="E14" s="286" t="s">
        <v>30</v>
      </c>
      <c r="F14" s="286" t="s">
        <v>30</v>
      </c>
      <c r="G14" s="287">
        <v>11075</v>
      </c>
      <c r="H14" s="286">
        <v>356</v>
      </c>
      <c r="I14" s="286">
        <f>G14/H14</f>
        <v>31.109550561797754</v>
      </c>
      <c r="J14" s="286">
        <v>19</v>
      </c>
      <c r="K14" s="286">
        <v>1</v>
      </c>
      <c r="L14" s="287">
        <v>56038</v>
      </c>
      <c r="M14" s="287">
        <v>11180</v>
      </c>
      <c r="N14" s="284">
        <v>44526</v>
      </c>
      <c r="O14" s="283" t="s">
        <v>32</v>
      </c>
      <c r="P14" s="279"/>
      <c r="Q14" s="293"/>
      <c r="R14" s="293"/>
      <c r="S14" s="293"/>
      <c r="T14" s="293"/>
      <c r="U14" s="294"/>
      <c r="V14" s="294"/>
      <c r="W14" s="295"/>
      <c r="X14" s="295"/>
      <c r="Y14" s="294"/>
      <c r="Z14" s="278"/>
    </row>
    <row r="15" spans="1:28" ht="25.35" customHeight="1">
      <c r="A15" s="282">
        <v>3</v>
      </c>
      <c r="B15" s="296">
        <v>1</v>
      </c>
      <c r="C15" s="288" t="s">
        <v>357</v>
      </c>
      <c r="D15" s="287">
        <v>17523.64</v>
      </c>
      <c r="E15" s="286">
        <v>43098.81</v>
      </c>
      <c r="F15" s="291">
        <f>(D15-E15)/E15</f>
        <v>-0.5934077994264807</v>
      </c>
      <c r="G15" s="287">
        <v>2904</v>
      </c>
      <c r="H15" s="286">
        <v>190</v>
      </c>
      <c r="I15" s="286">
        <f>G15/H15</f>
        <v>15.284210526315789</v>
      </c>
      <c r="J15" s="286">
        <v>13</v>
      </c>
      <c r="K15" s="286">
        <v>2</v>
      </c>
      <c r="L15" s="287">
        <v>62992.56</v>
      </c>
      <c r="M15" s="287">
        <v>9589</v>
      </c>
      <c r="N15" s="284">
        <v>44519</v>
      </c>
      <c r="O15" s="283" t="s">
        <v>73</v>
      </c>
      <c r="P15" s="279"/>
      <c r="Q15" s="293"/>
      <c r="R15" s="293"/>
      <c r="S15" s="293"/>
      <c r="T15" s="293"/>
      <c r="U15" s="294"/>
      <c r="V15" s="294"/>
      <c r="W15" s="295"/>
      <c r="X15" s="295"/>
      <c r="Y15" s="278"/>
      <c r="Z15" s="294"/>
      <c r="AA15" s="8"/>
      <c r="AB15" s="278"/>
    </row>
    <row r="16" spans="1:28" ht="25.35" customHeight="1">
      <c r="A16" s="282">
        <v>4</v>
      </c>
      <c r="B16" s="296">
        <v>4</v>
      </c>
      <c r="C16" s="288" t="s">
        <v>343</v>
      </c>
      <c r="D16" s="287">
        <v>12051.37</v>
      </c>
      <c r="E16" s="286">
        <v>19217.599999999999</v>
      </c>
      <c r="F16" s="291">
        <f>(D16-E16)/E16</f>
        <v>-0.3728993214553325</v>
      </c>
      <c r="G16" s="287">
        <v>1873</v>
      </c>
      <c r="H16" s="286">
        <v>88</v>
      </c>
      <c r="I16" s="286">
        <f>G16/H16</f>
        <v>21.28409090909091</v>
      </c>
      <c r="J16" s="286">
        <v>9</v>
      </c>
      <c r="K16" s="286">
        <v>4</v>
      </c>
      <c r="L16" s="287">
        <v>166725</v>
      </c>
      <c r="M16" s="287">
        <v>23980</v>
      </c>
      <c r="N16" s="284">
        <v>44505</v>
      </c>
      <c r="O16" s="283" t="s">
        <v>32</v>
      </c>
      <c r="P16" s="279"/>
      <c r="Q16" s="293"/>
      <c r="R16" s="293"/>
      <c r="S16" s="293"/>
      <c r="T16" s="293"/>
      <c r="U16" s="294"/>
      <c r="V16" s="294"/>
      <c r="W16" s="295"/>
      <c r="X16" s="295"/>
      <c r="Y16" s="278"/>
      <c r="Z16" s="294"/>
      <c r="AA16" s="8"/>
      <c r="AB16" s="278"/>
    </row>
    <row r="17" spans="1:28" ht="25.35" customHeight="1">
      <c r="A17" s="282">
        <v>5</v>
      </c>
      <c r="B17" s="296">
        <v>3</v>
      </c>
      <c r="C17" s="288" t="s">
        <v>351</v>
      </c>
      <c r="D17" s="287">
        <v>10943</v>
      </c>
      <c r="E17" s="286">
        <v>22636</v>
      </c>
      <c r="F17" s="291">
        <f>(D17-E17)/E17</f>
        <v>-0.51656653118925611</v>
      </c>
      <c r="G17" s="287">
        <v>2045</v>
      </c>
      <c r="H17" s="286" t="s">
        <v>30</v>
      </c>
      <c r="I17" s="286" t="s">
        <v>30</v>
      </c>
      <c r="J17" s="286">
        <v>12</v>
      </c>
      <c r="K17" s="286">
        <v>3</v>
      </c>
      <c r="L17" s="287">
        <v>62130</v>
      </c>
      <c r="M17" s="287">
        <v>12224</v>
      </c>
      <c r="N17" s="284">
        <v>44512</v>
      </c>
      <c r="O17" s="283" t="s">
        <v>31</v>
      </c>
      <c r="P17" s="279"/>
      <c r="Q17" s="293"/>
      <c r="R17" s="293"/>
      <c r="S17" s="293"/>
      <c r="T17" s="293"/>
      <c r="U17" s="294"/>
      <c r="V17" s="294"/>
      <c r="W17" s="295"/>
      <c r="X17" s="295"/>
      <c r="Y17" s="278"/>
      <c r="Z17" s="294"/>
      <c r="AA17" s="8"/>
      <c r="AB17" s="278"/>
    </row>
    <row r="18" spans="1:28" ht="25.35" customHeight="1">
      <c r="A18" s="282">
        <v>6</v>
      </c>
      <c r="B18" s="282" t="s">
        <v>67</v>
      </c>
      <c r="C18" s="288" t="s">
        <v>373</v>
      </c>
      <c r="D18" s="287">
        <v>8137</v>
      </c>
      <c r="E18" s="286" t="s">
        <v>30</v>
      </c>
      <c r="F18" s="286" t="s">
        <v>30</v>
      </c>
      <c r="G18" s="287">
        <v>1261</v>
      </c>
      <c r="H18" s="286" t="s">
        <v>30</v>
      </c>
      <c r="I18" s="286" t="s">
        <v>30</v>
      </c>
      <c r="J18" s="286">
        <v>10</v>
      </c>
      <c r="K18" s="286">
        <v>1</v>
      </c>
      <c r="L18" s="287" t="s">
        <v>375</v>
      </c>
      <c r="M18" s="287">
        <v>1261</v>
      </c>
      <c r="N18" s="284">
        <v>44526</v>
      </c>
      <c r="O18" s="283" t="s">
        <v>31</v>
      </c>
      <c r="P18" s="279"/>
      <c r="Q18" s="293"/>
      <c r="R18" s="293"/>
      <c r="S18" s="293"/>
      <c r="T18" s="293"/>
      <c r="U18" s="294"/>
      <c r="V18" s="294"/>
      <c r="W18" s="295"/>
      <c r="X18" s="278"/>
      <c r="Y18" s="294"/>
      <c r="Z18" s="295"/>
      <c r="AA18" s="8"/>
    </row>
    <row r="19" spans="1:28" ht="25.35" customHeight="1">
      <c r="A19" s="282">
        <v>7</v>
      </c>
      <c r="B19" s="296">
        <v>5</v>
      </c>
      <c r="C19" s="288" t="s">
        <v>360</v>
      </c>
      <c r="D19" s="287">
        <v>7035.61</v>
      </c>
      <c r="E19" s="286">
        <v>16758.71</v>
      </c>
      <c r="F19" s="291">
        <f>(D19-E19)/E19</f>
        <v>-0.580181887508048</v>
      </c>
      <c r="G19" s="287">
        <v>1237</v>
      </c>
      <c r="H19" s="286">
        <v>115</v>
      </c>
      <c r="I19" s="286">
        <f>G19/H19</f>
        <v>10.756521739130434</v>
      </c>
      <c r="J19" s="286">
        <v>13</v>
      </c>
      <c r="K19" s="286">
        <v>2</v>
      </c>
      <c r="L19" s="287">
        <v>24029.82</v>
      </c>
      <c r="M19" s="287">
        <v>4233</v>
      </c>
      <c r="N19" s="284">
        <v>44519</v>
      </c>
      <c r="O19" s="283" t="s">
        <v>361</v>
      </c>
      <c r="P19" s="78"/>
      <c r="Q19" s="293"/>
      <c r="R19" s="293"/>
      <c r="S19" s="293"/>
      <c r="T19" s="293"/>
      <c r="U19" s="294"/>
      <c r="V19" s="294"/>
      <c r="W19" s="295"/>
      <c r="X19" s="278"/>
      <c r="Y19" s="294"/>
      <c r="Z19" s="295"/>
      <c r="AA19" s="8"/>
      <c r="AB19" s="278"/>
    </row>
    <row r="20" spans="1:28" ht="25.35" customHeight="1">
      <c r="A20" s="282">
        <v>8</v>
      </c>
      <c r="B20" s="296">
        <v>8</v>
      </c>
      <c r="C20" s="288" t="s">
        <v>308</v>
      </c>
      <c r="D20" s="287">
        <v>5031.29</v>
      </c>
      <c r="E20" s="286">
        <v>10929.64</v>
      </c>
      <c r="F20" s="291">
        <f>(D20-E20)/E20</f>
        <v>-0.53966553335699985</v>
      </c>
      <c r="G20" s="287">
        <v>926</v>
      </c>
      <c r="H20" s="286">
        <v>88</v>
      </c>
      <c r="I20" s="286">
        <f>G20/H20</f>
        <v>10.522727272727273</v>
      </c>
      <c r="J20" s="286">
        <v>8</v>
      </c>
      <c r="K20" s="286">
        <v>8</v>
      </c>
      <c r="L20" s="287">
        <v>254875</v>
      </c>
      <c r="M20" s="287">
        <v>50700</v>
      </c>
      <c r="N20" s="284">
        <v>44477</v>
      </c>
      <c r="O20" s="283" t="s">
        <v>52</v>
      </c>
      <c r="P20" s="279"/>
      <c r="Q20" s="293"/>
      <c r="R20" s="293"/>
      <c r="S20" s="294"/>
      <c r="T20" s="294"/>
      <c r="U20" s="294"/>
      <c r="V20" s="294"/>
      <c r="W20" s="295"/>
      <c r="X20" s="278"/>
      <c r="Y20" s="294"/>
      <c r="Z20" s="295"/>
      <c r="AB20" s="278"/>
    </row>
    <row r="21" spans="1:28" ht="25.35" customHeight="1">
      <c r="A21" s="282">
        <v>9</v>
      </c>
      <c r="B21" s="296">
        <v>7</v>
      </c>
      <c r="C21" s="288" t="s">
        <v>481</v>
      </c>
      <c r="D21" s="287">
        <v>4953.88</v>
      </c>
      <c r="E21" s="286">
        <v>11472.51</v>
      </c>
      <c r="F21" s="291">
        <f>(D21-E21)/E21</f>
        <v>-0.56819562589180572</v>
      </c>
      <c r="G21" s="287">
        <v>809</v>
      </c>
      <c r="H21" s="286">
        <v>38</v>
      </c>
      <c r="I21" s="286">
        <f>G21/H21</f>
        <v>21.289473684210527</v>
      </c>
      <c r="J21" s="286">
        <v>8</v>
      </c>
      <c r="K21" s="286">
        <v>3</v>
      </c>
      <c r="L21" s="287">
        <v>37441</v>
      </c>
      <c r="M21" s="287">
        <v>6140</v>
      </c>
      <c r="N21" s="284">
        <v>44512</v>
      </c>
      <c r="O21" s="283" t="s">
        <v>33</v>
      </c>
      <c r="P21" s="279"/>
      <c r="Q21" s="293"/>
      <c r="R21" s="293"/>
      <c r="S21" s="293"/>
      <c r="T21" s="293"/>
      <c r="U21" s="294"/>
      <c r="V21" s="294"/>
      <c r="W21" s="295"/>
      <c r="X21" s="278"/>
      <c r="Y21" s="294"/>
      <c r="Z21" s="295"/>
    </row>
    <row r="22" spans="1:28" ht="25.35" customHeight="1">
      <c r="A22" s="282">
        <v>10</v>
      </c>
      <c r="B22" s="296">
        <v>6</v>
      </c>
      <c r="C22" s="288" t="s">
        <v>319</v>
      </c>
      <c r="D22" s="287">
        <v>4477.54</v>
      </c>
      <c r="E22" s="286">
        <v>11656.67</v>
      </c>
      <c r="F22" s="291">
        <f>(D22-E22)/E22</f>
        <v>-0.61588172265321062</v>
      </c>
      <c r="G22" s="287">
        <v>658</v>
      </c>
      <c r="H22" s="286">
        <v>40</v>
      </c>
      <c r="I22" s="286">
        <f>G22/H22</f>
        <v>16.45</v>
      </c>
      <c r="J22" s="286">
        <v>4</v>
      </c>
      <c r="K22" s="286">
        <v>7</v>
      </c>
      <c r="L22" s="287">
        <v>338709.71</v>
      </c>
      <c r="M22" s="287">
        <v>49156</v>
      </c>
      <c r="N22" s="284">
        <v>44484</v>
      </c>
      <c r="O22" s="283" t="s">
        <v>73</v>
      </c>
      <c r="P22" s="279"/>
      <c r="Q22" s="293"/>
      <c r="R22" s="293"/>
      <c r="S22" s="293"/>
      <c r="T22" s="293"/>
      <c r="U22" s="294"/>
      <c r="V22" s="294"/>
      <c r="W22" s="295"/>
      <c r="X22" s="295"/>
      <c r="Y22" s="294"/>
      <c r="Z22" s="278"/>
    </row>
    <row r="23" spans="1:28" ht="25.35" customHeight="1">
      <c r="A23" s="248"/>
      <c r="B23" s="248"/>
      <c r="C23" s="266" t="s">
        <v>29</v>
      </c>
      <c r="D23" s="280">
        <f>SUM(D13:D22)</f>
        <v>323738.05999999994</v>
      </c>
      <c r="E23" s="280">
        <v>181840.01</v>
      </c>
      <c r="F23" s="292">
        <f>(D23-E23)/E23</f>
        <v>0.78034559061011888</v>
      </c>
      <c r="G23" s="280">
        <f t="shared" ref="G23" si="0">SUM(G13:G22)</f>
        <v>51022</v>
      </c>
      <c r="H23" s="280"/>
      <c r="I23" s="251"/>
      <c r="J23" s="250"/>
      <c r="K23" s="252"/>
      <c r="L23" s="253"/>
      <c r="M23" s="257"/>
      <c r="N23" s="254"/>
      <c r="O23" s="281"/>
      <c r="P23" s="279"/>
    </row>
    <row r="24" spans="1:28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79"/>
    </row>
    <row r="25" spans="1:28" ht="25.35" customHeight="1">
      <c r="A25" s="282">
        <v>11</v>
      </c>
      <c r="B25" s="297">
        <v>9</v>
      </c>
      <c r="C25" s="288" t="s">
        <v>335</v>
      </c>
      <c r="D25" s="287">
        <v>4361.82</v>
      </c>
      <c r="E25" s="286">
        <v>10909.31</v>
      </c>
      <c r="F25" s="291">
        <f>(D25-E25)/E25</f>
        <v>-0.60017452982819264</v>
      </c>
      <c r="G25" s="287">
        <v>884</v>
      </c>
      <c r="H25" s="286">
        <v>81</v>
      </c>
      <c r="I25" s="286">
        <f t="shared" ref="I25:I34" si="1">G25/H25</f>
        <v>10.913580246913581</v>
      </c>
      <c r="J25" s="286">
        <v>9</v>
      </c>
      <c r="K25" s="286">
        <v>5</v>
      </c>
      <c r="L25" s="287">
        <v>94795</v>
      </c>
      <c r="M25" s="287">
        <v>19768</v>
      </c>
      <c r="N25" s="284">
        <v>44498</v>
      </c>
      <c r="O25" s="283" t="s">
        <v>32</v>
      </c>
      <c r="P25" s="279"/>
      <c r="Q25" s="293"/>
      <c r="R25" s="293"/>
      <c r="S25" s="293"/>
      <c r="T25" s="293"/>
      <c r="U25" s="294"/>
      <c r="V25" s="294"/>
      <c r="W25" s="295"/>
      <c r="X25" s="295"/>
      <c r="Y25" s="278"/>
      <c r="Z25" s="294"/>
    </row>
    <row r="26" spans="1:28" ht="25.35" customHeight="1">
      <c r="A26" s="282">
        <v>12</v>
      </c>
      <c r="B26" s="296">
        <v>10</v>
      </c>
      <c r="C26" s="288" t="s">
        <v>306</v>
      </c>
      <c r="D26" s="287">
        <v>3726.22</v>
      </c>
      <c r="E26" s="286">
        <v>9741.11</v>
      </c>
      <c r="F26" s="291">
        <f>(D26-E26)/E26</f>
        <v>-0.61747480523266862</v>
      </c>
      <c r="G26" s="287">
        <v>552</v>
      </c>
      <c r="H26" s="286">
        <v>25</v>
      </c>
      <c r="I26" s="286">
        <f t="shared" si="1"/>
        <v>22.08</v>
      </c>
      <c r="J26" s="286">
        <v>6</v>
      </c>
      <c r="K26" s="286">
        <v>9</v>
      </c>
      <c r="L26" s="287">
        <v>411568</v>
      </c>
      <c r="M26" s="287">
        <v>61019</v>
      </c>
      <c r="N26" s="284">
        <v>44470</v>
      </c>
      <c r="O26" s="283" t="s">
        <v>52</v>
      </c>
      <c r="P26" s="279"/>
      <c r="Q26" s="293"/>
      <c r="R26" s="293"/>
      <c r="S26" s="293"/>
      <c r="T26" s="293"/>
      <c r="U26" s="294"/>
      <c r="V26" s="294"/>
      <c r="W26" s="278"/>
      <c r="X26" s="295"/>
      <c r="Y26" s="295"/>
      <c r="Z26" s="294"/>
    </row>
    <row r="27" spans="1:28" ht="25.35" customHeight="1">
      <c r="A27" s="282">
        <v>13</v>
      </c>
      <c r="B27" s="91" t="s">
        <v>67</v>
      </c>
      <c r="C27" s="288" t="s">
        <v>374</v>
      </c>
      <c r="D27" s="287">
        <v>3395.6</v>
      </c>
      <c r="E27" s="286" t="s">
        <v>30</v>
      </c>
      <c r="F27" s="286" t="s">
        <v>30</v>
      </c>
      <c r="G27" s="287">
        <v>683</v>
      </c>
      <c r="H27" s="286">
        <v>61</v>
      </c>
      <c r="I27" s="286">
        <f>G27/H27</f>
        <v>11.196721311475409</v>
      </c>
      <c r="J27" s="286">
        <v>12</v>
      </c>
      <c r="K27" s="286">
        <v>1</v>
      </c>
      <c r="L27" s="287">
        <v>3575.6</v>
      </c>
      <c r="M27" s="287">
        <v>731</v>
      </c>
      <c r="N27" s="284">
        <v>44526</v>
      </c>
      <c r="O27" s="283" t="s">
        <v>287</v>
      </c>
      <c r="P27" s="78"/>
      <c r="Q27" s="293"/>
      <c r="R27" s="293"/>
      <c r="S27" s="295"/>
      <c r="T27" s="295"/>
      <c r="U27" s="294"/>
      <c r="V27" s="294"/>
      <c r="W27" s="278"/>
      <c r="X27" s="295"/>
      <c r="Y27" s="295"/>
      <c r="Z27" s="294"/>
    </row>
    <row r="28" spans="1:28" ht="25.35" customHeight="1">
      <c r="A28" s="282">
        <v>14</v>
      </c>
      <c r="B28" s="90">
        <v>15</v>
      </c>
      <c r="C28" s="288" t="s">
        <v>286</v>
      </c>
      <c r="D28" s="287">
        <v>2922.84</v>
      </c>
      <c r="E28" s="286">
        <v>4675.26</v>
      </c>
      <c r="F28" s="291">
        <f>(D28-E28)/E28</f>
        <v>-0.37482835179219981</v>
      </c>
      <c r="G28" s="287">
        <v>486</v>
      </c>
      <c r="H28" s="286">
        <v>16</v>
      </c>
      <c r="I28" s="286">
        <f t="shared" si="1"/>
        <v>30.375</v>
      </c>
      <c r="J28" s="286">
        <v>6</v>
      </c>
      <c r="K28" s="286">
        <v>11</v>
      </c>
      <c r="L28" s="287">
        <v>128764</v>
      </c>
      <c r="M28" s="287">
        <v>22504</v>
      </c>
      <c r="N28" s="284">
        <v>44456</v>
      </c>
      <c r="O28" s="283" t="s">
        <v>287</v>
      </c>
      <c r="P28" s="78"/>
      <c r="Q28" s="293"/>
      <c r="R28" s="293"/>
      <c r="S28" s="293"/>
      <c r="T28" s="293"/>
      <c r="U28" s="294"/>
      <c r="V28" s="294"/>
      <c r="W28" s="278"/>
      <c r="X28" s="295"/>
      <c r="Y28" s="295"/>
      <c r="Z28" s="294"/>
    </row>
    <row r="29" spans="1:28" ht="25.35" customHeight="1">
      <c r="A29" s="282">
        <v>15</v>
      </c>
      <c r="B29" s="297">
        <v>12</v>
      </c>
      <c r="C29" s="288" t="s">
        <v>285</v>
      </c>
      <c r="D29" s="287">
        <v>2198.96</v>
      </c>
      <c r="E29" s="286">
        <v>6140.01</v>
      </c>
      <c r="F29" s="291">
        <f>(D29-E29)/E29</f>
        <v>-0.64186377546616369</v>
      </c>
      <c r="G29" s="287">
        <v>325</v>
      </c>
      <c r="H29" s="286">
        <v>17</v>
      </c>
      <c r="I29" s="286">
        <f t="shared" si="1"/>
        <v>19.117647058823529</v>
      </c>
      <c r="J29" s="286">
        <v>4</v>
      </c>
      <c r="K29" s="286">
        <v>11</v>
      </c>
      <c r="L29" s="287">
        <v>448177.7</v>
      </c>
      <c r="M29" s="287">
        <v>67116</v>
      </c>
      <c r="N29" s="284">
        <v>44456</v>
      </c>
      <c r="O29" s="283" t="s">
        <v>34</v>
      </c>
      <c r="P29" s="279"/>
      <c r="Q29" s="293"/>
      <c r="R29" s="293"/>
      <c r="S29" s="293"/>
      <c r="T29" s="293"/>
      <c r="U29" s="294"/>
      <c r="V29" s="294"/>
      <c r="W29" s="294"/>
      <c r="X29" s="278"/>
      <c r="Y29" s="295"/>
      <c r="Z29" s="295"/>
    </row>
    <row r="30" spans="1:28" ht="25.35" customHeight="1">
      <c r="A30" s="282">
        <v>16</v>
      </c>
      <c r="B30" s="296">
        <v>13</v>
      </c>
      <c r="C30" s="288" t="s">
        <v>288</v>
      </c>
      <c r="D30" s="287">
        <v>2149.4699999999998</v>
      </c>
      <c r="E30" s="286">
        <v>5608.7</v>
      </c>
      <c r="F30" s="291">
        <f>(D30-E30)/E30</f>
        <v>-0.61676145987483733</v>
      </c>
      <c r="G30" s="287">
        <v>414</v>
      </c>
      <c r="H30" s="286">
        <v>34</v>
      </c>
      <c r="I30" s="286">
        <f t="shared" si="1"/>
        <v>12.176470588235293</v>
      </c>
      <c r="J30" s="286">
        <v>6</v>
      </c>
      <c r="K30" s="286">
        <v>11</v>
      </c>
      <c r="L30" s="287">
        <v>240685</v>
      </c>
      <c r="M30" s="287">
        <v>49116</v>
      </c>
      <c r="N30" s="284">
        <v>44456</v>
      </c>
      <c r="O30" s="283" t="s">
        <v>52</v>
      </c>
      <c r="P30" s="279"/>
      <c r="Q30" s="293"/>
      <c r="R30" s="293"/>
      <c r="S30" s="293"/>
      <c r="T30" s="293"/>
      <c r="U30" s="294"/>
      <c r="V30" s="294"/>
      <c r="W30" s="294"/>
      <c r="X30" s="278"/>
      <c r="Y30" s="295"/>
      <c r="Z30" s="295"/>
    </row>
    <row r="31" spans="1:28" ht="25.35" customHeight="1">
      <c r="A31" s="282">
        <v>17</v>
      </c>
      <c r="B31" s="296">
        <v>14</v>
      </c>
      <c r="C31" s="288" t="s">
        <v>356</v>
      </c>
      <c r="D31" s="287">
        <v>1224.7</v>
      </c>
      <c r="E31" s="286">
        <v>5323.16</v>
      </c>
      <c r="F31" s="291">
        <f>(D31-E31)/E31</f>
        <v>-0.76992989126759293</v>
      </c>
      <c r="G31" s="287">
        <v>193</v>
      </c>
      <c r="H31" s="286">
        <v>11</v>
      </c>
      <c r="I31" s="286">
        <f t="shared" si="1"/>
        <v>17.545454545454547</v>
      </c>
      <c r="J31" s="286">
        <v>5</v>
      </c>
      <c r="K31" s="286">
        <v>12</v>
      </c>
      <c r="L31" s="287">
        <v>15973.36</v>
      </c>
      <c r="M31" s="287">
        <v>2509</v>
      </c>
      <c r="N31" s="284">
        <v>44512</v>
      </c>
      <c r="O31" s="283" t="s">
        <v>56</v>
      </c>
      <c r="P31" s="279"/>
      <c r="Q31" s="293"/>
      <c r="R31" s="293"/>
      <c r="S31" s="293"/>
      <c r="T31" s="293"/>
      <c r="U31" s="294"/>
      <c r="V31" s="294"/>
      <c r="W31" s="278"/>
      <c r="X31" s="295"/>
      <c r="Y31" s="295"/>
      <c r="Z31" s="294"/>
    </row>
    <row r="32" spans="1:28" ht="25.35" customHeight="1">
      <c r="A32" s="282">
        <v>18</v>
      </c>
      <c r="B32" s="298" t="s">
        <v>40</v>
      </c>
      <c r="C32" s="288" t="s">
        <v>376</v>
      </c>
      <c r="D32" s="287">
        <v>967.54</v>
      </c>
      <c r="E32" s="286" t="s">
        <v>30</v>
      </c>
      <c r="F32" s="286" t="s">
        <v>30</v>
      </c>
      <c r="G32" s="287">
        <v>160</v>
      </c>
      <c r="H32" s="286">
        <v>7</v>
      </c>
      <c r="I32" s="286">
        <f t="shared" si="1"/>
        <v>22.857142857142858</v>
      </c>
      <c r="J32" s="286">
        <v>7</v>
      </c>
      <c r="K32" s="286">
        <v>0</v>
      </c>
      <c r="L32" s="287">
        <v>967.54</v>
      </c>
      <c r="M32" s="287">
        <v>160</v>
      </c>
      <c r="N32" s="284" t="s">
        <v>190</v>
      </c>
      <c r="O32" s="281" t="s">
        <v>73</v>
      </c>
      <c r="P32" s="279"/>
      <c r="Q32" s="293"/>
      <c r="R32" s="293"/>
      <c r="S32" s="293"/>
      <c r="T32" s="293"/>
      <c r="U32" s="294"/>
      <c r="V32" s="294"/>
      <c r="W32" s="278"/>
      <c r="X32" s="295"/>
      <c r="Y32" s="295"/>
      <c r="Z32" s="294"/>
    </row>
    <row r="33" spans="1:26" ht="25.35" customHeight="1">
      <c r="A33" s="282">
        <v>19</v>
      </c>
      <c r="B33" s="296">
        <v>11</v>
      </c>
      <c r="C33" s="288" t="s">
        <v>341</v>
      </c>
      <c r="D33" s="287">
        <v>853.72</v>
      </c>
      <c r="E33" s="286">
        <v>6347.89</v>
      </c>
      <c r="F33" s="291">
        <f>(D33-E33)/E33</f>
        <v>-0.86551121711308798</v>
      </c>
      <c r="G33" s="287">
        <v>167</v>
      </c>
      <c r="H33" s="286">
        <v>37</v>
      </c>
      <c r="I33" s="286">
        <f t="shared" si="1"/>
        <v>4.5135135135135132</v>
      </c>
      <c r="J33" s="286">
        <v>6</v>
      </c>
      <c r="K33" s="286">
        <v>4</v>
      </c>
      <c r="L33" s="287">
        <v>41476.21</v>
      </c>
      <c r="M33" s="287">
        <v>8732</v>
      </c>
      <c r="N33" s="284">
        <v>44505</v>
      </c>
      <c r="O33" s="283" t="s">
        <v>27</v>
      </c>
      <c r="P33" s="279"/>
      <c r="R33" s="285"/>
      <c r="T33" s="279"/>
      <c r="U33" s="278"/>
      <c r="V33" s="278"/>
      <c r="W33" s="295"/>
      <c r="X33" s="295"/>
      <c r="Y33" s="278"/>
      <c r="Z33" s="294"/>
    </row>
    <row r="34" spans="1:26" ht="25.35" customHeight="1">
      <c r="A34" s="282">
        <v>20</v>
      </c>
      <c r="B34" s="297">
        <v>16</v>
      </c>
      <c r="C34" s="288" t="s">
        <v>350</v>
      </c>
      <c r="D34" s="287">
        <v>609.79999999999995</v>
      </c>
      <c r="E34" s="286">
        <v>4667.78</v>
      </c>
      <c r="F34" s="291">
        <f>(D34-E34)/E34</f>
        <v>-0.86935973846239534</v>
      </c>
      <c r="G34" s="287">
        <v>151</v>
      </c>
      <c r="H34" s="286">
        <v>9</v>
      </c>
      <c r="I34" s="286">
        <f t="shared" si="1"/>
        <v>16.777777777777779</v>
      </c>
      <c r="J34" s="286">
        <v>5</v>
      </c>
      <c r="K34" s="286">
        <v>3</v>
      </c>
      <c r="L34" s="287">
        <v>12230</v>
      </c>
      <c r="M34" s="287">
        <v>2792</v>
      </c>
      <c r="N34" s="284">
        <v>44512</v>
      </c>
      <c r="O34" s="283" t="s">
        <v>33</v>
      </c>
      <c r="P34" s="279"/>
      <c r="V34" s="279"/>
      <c r="W34" s="279"/>
      <c r="X34" s="278"/>
      <c r="Y34" s="278"/>
      <c r="Z34" s="278"/>
    </row>
    <row r="35" spans="1:26" ht="25.2" customHeight="1">
      <c r="A35" s="248"/>
      <c r="B35" s="248"/>
      <c r="C35" s="266" t="s">
        <v>85</v>
      </c>
      <c r="D35" s="280">
        <f>SUM(D23:D34)</f>
        <v>346148.72999999986</v>
      </c>
      <c r="E35" s="280">
        <v>218115.32000000004</v>
      </c>
      <c r="F35" s="292">
        <f>(D35-E35)/E35</f>
        <v>0.58699870325477277</v>
      </c>
      <c r="G35" s="280">
        <f>SUM(G23:G34)</f>
        <v>55037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26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6" ht="25.35" customHeight="1">
      <c r="A37" s="282">
        <v>21</v>
      </c>
      <c r="B37" s="286" t="s">
        <v>30</v>
      </c>
      <c r="C37" s="288" t="s">
        <v>333</v>
      </c>
      <c r="D37" s="287">
        <v>538</v>
      </c>
      <c r="E37" s="286" t="s">
        <v>30</v>
      </c>
      <c r="F37" s="286" t="s">
        <v>30</v>
      </c>
      <c r="G37" s="287">
        <v>279</v>
      </c>
      <c r="H37" s="286">
        <v>5</v>
      </c>
      <c r="I37" s="286">
        <f>G37/H37</f>
        <v>55.8</v>
      </c>
      <c r="J37" s="286">
        <v>1</v>
      </c>
      <c r="K37" s="286" t="s">
        <v>30</v>
      </c>
      <c r="L37" s="287">
        <v>12055.48</v>
      </c>
      <c r="M37" s="287">
        <v>2147</v>
      </c>
      <c r="N37" s="284">
        <v>44491</v>
      </c>
      <c r="O37" s="281" t="s">
        <v>43</v>
      </c>
      <c r="P37" s="279"/>
      <c r="Q37" s="293"/>
      <c r="W37" s="8"/>
      <c r="X37" s="278"/>
      <c r="Y37" s="278"/>
      <c r="Z37" s="279"/>
    </row>
    <row r="38" spans="1:26" ht="25.35" customHeight="1">
      <c r="A38" s="282">
        <v>22</v>
      </c>
      <c r="B38" s="296">
        <v>17</v>
      </c>
      <c r="C38" s="288" t="s">
        <v>362</v>
      </c>
      <c r="D38" s="287">
        <v>500.48</v>
      </c>
      <c r="E38" s="286">
        <v>1449.4299999999998</v>
      </c>
      <c r="F38" s="291">
        <f>(D38-E38)/E38</f>
        <v>-0.65470564290790167</v>
      </c>
      <c r="G38" s="287">
        <v>90</v>
      </c>
      <c r="H38" s="286" t="s">
        <v>30</v>
      </c>
      <c r="I38" s="286" t="s">
        <v>30</v>
      </c>
      <c r="J38" s="286">
        <v>5</v>
      </c>
      <c r="K38" s="286">
        <v>2</v>
      </c>
      <c r="L38" s="287">
        <v>1949.91</v>
      </c>
      <c r="M38" s="287">
        <v>353</v>
      </c>
      <c r="N38" s="284">
        <v>44519</v>
      </c>
      <c r="O38" s="283" t="s">
        <v>99</v>
      </c>
      <c r="P38" s="279"/>
      <c r="Q38" s="293"/>
      <c r="R38" s="293"/>
      <c r="S38" s="293"/>
      <c r="W38" s="8"/>
      <c r="X38" s="33"/>
      <c r="Y38" s="278"/>
      <c r="Z38" s="33"/>
    </row>
    <row r="39" spans="1:26" ht="25.35" customHeight="1">
      <c r="A39" s="282">
        <v>23</v>
      </c>
      <c r="B39" s="298" t="s">
        <v>40</v>
      </c>
      <c r="C39" s="288" t="s">
        <v>377</v>
      </c>
      <c r="D39" s="287">
        <v>387.35</v>
      </c>
      <c r="E39" s="286" t="s">
        <v>30</v>
      </c>
      <c r="F39" s="286" t="s">
        <v>30</v>
      </c>
      <c r="G39" s="287">
        <v>63</v>
      </c>
      <c r="H39" s="286">
        <v>2</v>
      </c>
      <c r="I39" s="286">
        <f>G39/H39</f>
        <v>31.5</v>
      </c>
      <c r="J39" s="286">
        <v>2</v>
      </c>
      <c r="K39" s="286">
        <v>0</v>
      </c>
      <c r="L39" s="287">
        <v>387.35</v>
      </c>
      <c r="M39" s="287">
        <v>63</v>
      </c>
      <c r="N39" s="284" t="s">
        <v>190</v>
      </c>
      <c r="O39" s="283" t="s">
        <v>27</v>
      </c>
      <c r="P39" s="279"/>
      <c r="Q39" s="293"/>
      <c r="R39" s="293"/>
      <c r="S39" s="293"/>
      <c r="T39" s="293"/>
      <c r="U39" s="294"/>
      <c r="V39" s="294"/>
      <c r="W39" s="295"/>
      <c r="X39" s="278"/>
      <c r="Y39" s="295"/>
      <c r="Z39" s="294"/>
    </row>
    <row r="40" spans="1:26" ht="25.35" customHeight="1">
      <c r="A40" s="282">
        <v>24</v>
      </c>
      <c r="B40" s="296">
        <v>22</v>
      </c>
      <c r="C40" s="289" t="s">
        <v>98</v>
      </c>
      <c r="D40" s="287">
        <v>335</v>
      </c>
      <c r="E40" s="287">
        <v>430</v>
      </c>
      <c r="F40" s="291">
        <f>(D40-E40)/E40</f>
        <v>-0.22093023255813954</v>
      </c>
      <c r="G40" s="287">
        <v>58</v>
      </c>
      <c r="H40" s="286" t="s">
        <v>30</v>
      </c>
      <c r="I40" s="286" t="s">
        <v>30</v>
      </c>
      <c r="J40" s="286">
        <v>1</v>
      </c>
      <c r="K40" s="286">
        <v>29</v>
      </c>
      <c r="L40" s="287">
        <v>16945.05</v>
      </c>
      <c r="M40" s="287">
        <v>3031</v>
      </c>
      <c r="N40" s="284">
        <v>44330</v>
      </c>
      <c r="O40" s="283" t="s">
        <v>99</v>
      </c>
      <c r="P40" s="279"/>
      <c r="Q40" s="293"/>
      <c r="R40" s="293"/>
      <c r="S40" s="293"/>
      <c r="T40" s="293"/>
      <c r="U40" s="294"/>
      <c r="V40" s="294"/>
      <c r="W40" s="294"/>
      <c r="X40" s="278"/>
      <c r="Y40" s="295"/>
      <c r="Z40" s="295"/>
    </row>
    <row r="41" spans="1:26" ht="25.35" customHeight="1">
      <c r="A41" s="282">
        <v>25</v>
      </c>
      <c r="B41" s="290" t="s">
        <v>30</v>
      </c>
      <c r="C41" s="288" t="s">
        <v>344</v>
      </c>
      <c r="D41" s="287">
        <v>232</v>
      </c>
      <c r="E41" s="286" t="s">
        <v>30</v>
      </c>
      <c r="F41" s="286" t="s">
        <v>30</v>
      </c>
      <c r="G41" s="287">
        <v>34</v>
      </c>
      <c r="H41" s="286">
        <v>6</v>
      </c>
      <c r="I41" s="286">
        <f>G41/H41</f>
        <v>5.666666666666667</v>
      </c>
      <c r="J41" s="286">
        <v>2</v>
      </c>
      <c r="K41" s="286" t="s">
        <v>30</v>
      </c>
      <c r="L41" s="287">
        <v>2733.75</v>
      </c>
      <c r="M41" s="287">
        <v>476</v>
      </c>
      <c r="N41" s="284">
        <v>44498</v>
      </c>
      <c r="O41" s="283" t="s">
        <v>56</v>
      </c>
      <c r="P41" s="279"/>
      <c r="Q41" s="293"/>
      <c r="W41" s="294"/>
      <c r="X41" s="278"/>
      <c r="Y41" s="295"/>
      <c r="Z41" s="295"/>
    </row>
    <row r="42" spans="1:26" ht="25.35" customHeight="1">
      <c r="A42" s="282">
        <v>26</v>
      </c>
      <c r="B42" s="290" t="s">
        <v>30</v>
      </c>
      <c r="C42" s="289" t="s">
        <v>66</v>
      </c>
      <c r="D42" s="287">
        <v>150</v>
      </c>
      <c r="E42" s="286" t="s">
        <v>30</v>
      </c>
      <c r="F42" s="286" t="s">
        <v>30</v>
      </c>
      <c r="G42" s="287">
        <v>30</v>
      </c>
      <c r="H42" s="286">
        <v>1</v>
      </c>
      <c r="I42" s="286">
        <f>G42/H42</f>
        <v>30</v>
      </c>
      <c r="J42" s="286">
        <v>1</v>
      </c>
      <c r="K42" s="286" t="s">
        <v>30</v>
      </c>
      <c r="L42" s="287">
        <v>130127</v>
      </c>
      <c r="M42" s="287">
        <v>22448</v>
      </c>
      <c r="N42" s="284">
        <v>43868</v>
      </c>
      <c r="O42" s="283" t="s">
        <v>33</v>
      </c>
      <c r="P42" s="279"/>
      <c r="Q42" s="293"/>
      <c r="W42" s="8"/>
      <c r="X42" s="33"/>
      <c r="Y42" s="278"/>
      <c r="Z42" s="33"/>
    </row>
    <row r="43" spans="1:26" ht="25.35" customHeight="1">
      <c r="A43" s="282">
        <v>27</v>
      </c>
      <c r="B43" s="298">
        <v>25</v>
      </c>
      <c r="C43" s="288" t="s">
        <v>358</v>
      </c>
      <c r="D43" s="287">
        <v>61</v>
      </c>
      <c r="E43" s="286">
        <v>40</v>
      </c>
      <c r="F43" s="291">
        <f>(D43-E43)/E43</f>
        <v>0.52500000000000002</v>
      </c>
      <c r="G43" s="287">
        <v>8</v>
      </c>
      <c r="H43" s="286">
        <v>1</v>
      </c>
      <c r="I43" s="286">
        <f>G43/H43</f>
        <v>8</v>
      </c>
      <c r="J43" s="286">
        <v>1</v>
      </c>
      <c r="K43" s="286">
        <v>4</v>
      </c>
      <c r="L43" s="287">
        <v>585.74</v>
      </c>
      <c r="M43" s="287">
        <v>113</v>
      </c>
      <c r="N43" s="284">
        <v>44505</v>
      </c>
      <c r="O43" s="283" t="s">
        <v>359</v>
      </c>
      <c r="P43" s="279"/>
      <c r="Q43" s="293"/>
      <c r="R43" s="293"/>
      <c r="S43" s="293"/>
      <c r="T43" s="293"/>
      <c r="U43" s="294"/>
      <c r="V43" s="294"/>
      <c r="W43" s="295"/>
      <c r="X43" s="295"/>
      <c r="Y43" s="278"/>
      <c r="Z43" s="294"/>
    </row>
    <row r="44" spans="1:26" ht="25.35" customHeight="1">
      <c r="A44" s="282">
        <v>28</v>
      </c>
      <c r="B44" s="290" t="s">
        <v>30</v>
      </c>
      <c r="C44" s="288" t="s">
        <v>244</v>
      </c>
      <c r="D44" s="287">
        <v>59</v>
      </c>
      <c r="E44" s="286" t="s">
        <v>30</v>
      </c>
      <c r="F44" s="286" t="s">
        <v>30</v>
      </c>
      <c r="G44" s="287">
        <v>16</v>
      </c>
      <c r="H44" s="286">
        <v>1</v>
      </c>
      <c r="I44" s="286">
        <f>G44/H44</f>
        <v>16</v>
      </c>
      <c r="J44" s="286">
        <v>1</v>
      </c>
      <c r="K44" s="286" t="s">
        <v>30</v>
      </c>
      <c r="L44" s="287">
        <v>11539.86</v>
      </c>
      <c r="M44" s="287">
        <v>2436</v>
      </c>
      <c r="N44" s="284">
        <v>44421</v>
      </c>
      <c r="O44" s="283" t="s">
        <v>43</v>
      </c>
      <c r="P44" s="279"/>
      <c r="Q44" s="293"/>
      <c r="W44" s="8"/>
      <c r="X44" s="278"/>
      <c r="Y44" s="278"/>
      <c r="Z44" s="33"/>
    </row>
    <row r="45" spans="1:26" ht="25.35" customHeight="1">
      <c r="A45" s="282">
        <v>29</v>
      </c>
      <c r="B45" s="296">
        <v>18</v>
      </c>
      <c r="C45" s="288" t="s">
        <v>363</v>
      </c>
      <c r="D45" s="287">
        <v>53.5</v>
      </c>
      <c r="E45" s="286">
        <v>816.83</v>
      </c>
      <c r="F45" s="291">
        <f>(D45-E45)/E45</f>
        <v>-0.93450289533929953</v>
      </c>
      <c r="G45" s="287">
        <v>14</v>
      </c>
      <c r="H45" s="286">
        <v>5</v>
      </c>
      <c r="I45" s="286">
        <f>G45/H45</f>
        <v>2.8</v>
      </c>
      <c r="J45" s="286">
        <v>3</v>
      </c>
      <c r="K45" s="286">
        <v>2</v>
      </c>
      <c r="L45" s="287">
        <v>870.33</v>
      </c>
      <c r="M45" s="287">
        <v>175</v>
      </c>
      <c r="N45" s="284">
        <v>44519</v>
      </c>
      <c r="O45" s="283" t="s">
        <v>364</v>
      </c>
      <c r="P45" s="279"/>
      <c r="Q45" s="293"/>
      <c r="R45" s="293"/>
      <c r="S45" s="293"/>
      <c r="T45" s="293"/>
      <c r="U45" s="294"/>
      <c r="V45" s="294"/>
      <c r="W45" s="278"/>
      <c r="X45" s="295"/>
      <c r="Y45" s="295"/>
      <c r="Z45" s="294"/>
    </row>
    <row r="46" spans="1:26" ht="25.35" customHeight="1">
      <c r="A46" s="248"/>
      <c r="B46" s="248"/>
      <c r="C46" s="266" t="s">
        <v>226</v>
      </c>
      <c r="D46" s="280">
        <f>SUM(D35:D45)</f>
        <v>348465.05999999982</v>
      </c>
      <c r="E46" s="280">
        <v>220153.12000000005</v>
      </c>
      <c r="F46" s="292">
        <f>(D46-E46)/E46</f>
        <v>0.58283044092220782</v>
      </c>
      <c r="G46" s="280">
        <f t="shared" ref="G46" si="2">SUM(G35:G45)</f>
        <v>55629</v>
      </c>
      <c r="H46" s="280"/>
      <c r="I46" s="251"/>
      <c r="J46" s="250"/>
      <c r="K46" s="252"/>
      <c r="L46" s="253"/>
      <c r="M46" s="257"/>
      <c r="N46" s="254"/>
      <c r="O46" s="281"/>
      <c r="R46" s="279"/>
    </row>
    <row r="47" spans="1:26" ht="23.1" customHeight="1"/>
    <row r="48" spans="1:26" ht="17.25" customHeight="1"/>
    <row r="59" spans="16:18">
      <c r="R59" s="279"/>
    </row>
    <row r="64" spans="16:18">
      <c r="P64" s="279"/>
    </row>
    <row r="68" ht="12" customHeight="1"/>
  </sheetData>
  <sortState xmlns:xlrd2="http://schemas.microsoft.com/office/spreadsheetml/2017/richdata2" ref="B16:P45">
    <sortCondition descending="1" ref="D13:D45"/>
  </sortState>
  <mergeCells count="19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G6:G7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A7022-3E04-405C-8417-55E533500D89}">
  <dimension ref="A1:AB65"/>
  <sheetViews>
    <sheetView topLeftCell="A4" zoomScale="60" zoomScaleNormal="60" workbookViewId="0">
      <selection activeCell="C40" sqref="C40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13.88671875" style="277" customWidth="1"/>
    <col min="21" max="21" width="12.33203125" style="277" customWidth="1"/>
    <col min="22" max="22" width="11.88671875" style="277" bestFit="1" customWidth="1"/>
    <col min="23" max="23" width="14.88671875" style="277" customWidth="1"/>
    <col min="24" max="24" width="12" style="277" bestFit="1" customWidth="1"/>
    <col min="25" max="25" width="13.6640625" style="277" customWidth="1"/>
    <col min="26" max="26" width="12.5546875" style="277" bestFit="1" customWidth="1"/>
    <col min="27" max="16384" width="8.88671875" style="277"/>
  </cols>
  <sheetData>
    <row r="1" spans="1:28" ht="19.5" customHeight="1">
      <c r="E1" s="235" t="s">
        <v>369</v>
      </c>
      <c r="F1" s="235"/>
      <c r="G1" s="235"/>
      <c r="H1" s="235"/>
      <c r="I1" s="235"/>
    </row>
    <row r="2" spans="1:28" ht="19.5" customHeight="1">
      <c r="E2" s="235" t="s">
        <v>370</v>
      </c>
      <c r="F2" s="235"/>
      <c r="G2" s="235"/>
      <c r="H2" s="235"/>
      <c r="I2" s="235"/>
      <c r="J2" s="235"/>
      <c r="K2" s="235"/>
    </row>
    <row r="4" spans="1:28" ht="15.75" customHeight="1" thickBot="1"/>
    <row r="5" spans="1:28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8">
      <c r="A6" s="346"/>
      <c r="B6" s="346"/>
      <c r="C6" s="343"/>
      <c r="D6" s="237" t="s">
        <v>371</v>
      </c>
      <c r="E6" s="237" t="s">
        <v>352</v>
      </c>
      <c r="F6" s="343"/>
      <c r="G6" s="343" t="s">
        <v>371</v>
      </c>
      <c r="H6" s="343"/>
      <c r="I6" s="343"/>
      <c r="J6" s="343"/>
      <c r="K6" s="343"/>
      <c r="L6" s="343"/>
      <c r="M6" s="343"/>
      <c r="N6" s="343"/>
      <c r="O6" s="343"/>
    </row>
    <row r="7" spans="1:28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8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8" ht="15" customHeight="1">
      <c r="A9" s="345"/>
      <c r="B9" s="345"/>
      <c r="C9" s="342" t="s">
        <v>13</v>
      </c>
      <c r="D9" s="260"/>
      <c r="E9" s="260"/>
      <c r="F9" s="342" t="s">
        <v>15</v>
      </c>
      <c r="G9" s="260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8" ht="21.6">
      <c r="A10" s="346"/>
      <c r="B10" s="346"/>
      <c r="C10" s="343"/>
      <c r="D10" s="261" t="s">
        <v>372</v>
      </c>
      <c r="E10" s="261" t="s">
        <v>353</v>
      </c>
      <c r="F10" s="343"/>
      <c r="G10" s="261" t="s">
        <v>372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8">
      <c r="A11" s="346"/>
      <c r="B11" s="346"/>
      <c r="C11" s="343"/>
      <c r="D11" s="261" t="s">
        <v>14</v>
      </c>
      <c r="E11" s="237" t="s">
        <v>14</v>
      </c>
      <c r="F11" s="343"/>
      <c r="G11" s="261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8" ht="15.6" customHeight="1" thickBot="1">
      <c r="A12" s="346"/>
      <c r="B12" s="347"/>
      <c r="C12" s="344"/>
      <c r="D12" s="262"/>
      <c r="E12" s="238" t="s">
        <v>2</v>
      </c>
      <c r="F12" s="344"/>
      <c r="G12" s="262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33"/>
      <c r="X12" s="278"/>
      <c r="Y12" s="278"/>
      <c r="Z12" s="8"/>
    </row>
    <row r="13" spans="1:28" ht="25.35" customHeight="1">
      <c r="A13" s="282">
        <v>1</v>
      </c>
      <c r="B13" s="282" t="s">
        <v>67</v>
      </c>
      <c r="C13" s="288" t="s">
        <v>357</v>
      </c>
      <c r="D13" s="287">
        <v>43098.81</v>
      </c>
      <c r="E13" s="286" t="s">
        <v>30</v>
      </c>
      <c r="F13" s="286" t="s">
        <v>30</v>
      </c>
      <c r="G13" s="287">
        <v>6358</v>
      </c>
      <c r="H13" s="286">
        <v>249</v>
      </c>
      <c r="I13" s="286">
        <f>G13/H13</f>
        <v>25.53413654618474</v>
      </c>
      <c r="J13" s="286">
        <v>15</v>
      </c>
      <c r="K13" s="286">
        <v>1</v>
      </c>
      <c r="L13" s="287">
        <v>45468.92</v>
      </c>
      <c r="M13" s="287">
        <v>6685</v>
      </c>
      <c r="N13" s="284">
        <v>44519</v>
      </c>
      <c r="O13" s="283" t="s">
        <v>73</v>
      </c>
      <c r="P13" s="279"/>
      <c r="Q13" s="293"/>
      <c r="R13" s="293"/>
      <c r="S13" s="293"/>
      <c r="T13" s="293"/>
      <c r="U13" s="294"/>
      <c r="V13" s="294"/>
      <c r="W13" s="278"/>
      <c r="X13" s="295"/>
      <c r="Y13" s="294"/>
      <c r="Z13" s="295"/>
      <c r="AA13" s="278"/>
    </row>
    <row r="14" spans="1:28" ht="25.35" customHeight="1">
      <c r="A14" s="282">
        <v>2</v>
      </c>
      <c r="B14" s="296" t="s">
        <v>40</v>
      </c>
      <c r="C14" s="288" t="s">
        <v>367</v>
      </c>
      <c r="D14" s="287">
        <v>25419.65</v>
      </c>
      <c r="E14" s="286" t="s">
        <v>30</v>
      </c>
      <c r="F14" s="286" t="s">
        <v>30</v>
      </c>
      <c r="G14" s="287">
        <v>3129</v>
      </c>
      <c r="H14" s="286">
        <v>18</v>
      </c>
      <c r="I14" s="286">
        <f>G14/H14</f>
        <v>173.83333333333334</v>
      </c>
      <c r="J14" s="286">
        <v>10</v>
      </c>
      <c r="K14" s="286">
        <v>0</v>
      </c>
      <c r="L14" s="287">
        <v>25420</v>
      </c>
      <c r="M14" s="287">
        <v>3129</v>
      </c>
      <c r="N14" s="284" t="s">
        <v>190</v>
      </c>
      <c r="O14" s="283" t="s">
        <v>52</v>
      </c>
      <c r="P14" s="279"/>
      <c r="Q14" s="293"/>
      <c r="R14" s="293"/>
      <c r="S14" s="293"/>
      <c r="T14" s="293"/>
      <c r="U14" s="294"/>
      <c r="V14" s="294"/>
      <c r="W14" s="295"/>
      <c r="X14" s="294"/>
      <c r="Y14" s="295"/>
      <c r="Z14" s="278"/>
    </row>
    <row r="15" spans="1:28" ht="25.35" customHeight="1">
      <c r="A15" s="282">
        <v>3</v>
      </c>
      <c r="B15" s="282">
        <v>2</v>
      </c>
      <c r="C15" s="288" t="s">
        <v>351</v>
      </c>
      <c r="D15" s="287">
        <v>22636</v>
      </c>
      <c r="E15" s="286">
        <v>27587</v>
      </c>
      <c r="F15" s="291">
        <f>(D15-E15)/E15</f>
        <v>-0.1794685902780295</v>
      </c>
      <c r="G15" s="287">
        <v>4407</v>
      </c>
      <c r="H15" s="286" t="s">
        <v>30</v>
      </c>
      <c r="I15" s="286" t="s">
        <v>30</v>
      </c>
      <c r="J15" s="286">
        <v>18</v>
      </c>
      <c r="K15" s="286">
        <v>2</v>
      </c>
      <c r="L15" s="287">
        <v>51187</v>
      </c>
      <c r="M15" s="287">
        <v>10179</v>
      </c>
      <c r="N15" s="284">
        <v>44512</v>
      </c>
      <c r="O15" s="283" t="s">
        <v>31</v>
      </c>
      <c r="P15" s="279"/>
      <c r="Q15" s="293"/>
      <c r="R15" s="293"/>
      <c r="S15" s="293"/>
      <c r="T15" s="293"/>
      <c r="U15" s="294"/>
      <c r="V15" s="294"/>
      <c r="W15" s="295"/>
      <c r="X15" s="294"/>
      <c r="Y15" s="278"/>
      <c r="Z15" s="295"/>
      <c r="AA15" s="8"/>
      <c r="AB15" s="278"/>
    </row>
    <row r="16" spans="1:28" ht="25.35" customHeight="1">
      <c r="A16" s="282">
        <v>4</v>
      </c>
      <c r="B16" s="296">
        <v>1</v>
      </c>
      <c r="C16" s="288" t="s">
        <v>343</v>
      </c>
      <c r="D16" s="287">
        <v>19217.599999999999</v>
      </c>
      <c r="E16" s="286">
        <v>43279.05</v>
      </c>
      <c r="F16" s="291">
        <f>(D16-E16)/E16</f>
        <v>-0.55596067843448516</v>
      </c>
      <c r="G16" s="287">
        <v>3015</v>
      </c>
      <c r="H16" s="286">
        <v>153</v>
      </c>
      <c r="I16" s="286">
        <f t="shared" ref="I16:I22" si="0">G16/H16</f>
        <v>19.705882352941178</v>
      </c>
      <c r="J16" s="286">
        <v>10</v>
      </c>
      <c r="K16" s="286">
        <v>3</v>
      </c>
      <c r="L16" s="287">
        <v>154674</v>
      </c>
      <c r="M16" s="287">
        <v>22107</v>
      </c>
      <c r="N16" s="284">
        <v>44505</v>
      </c>
      <c r="O16" s="283" t="s">
        <v>32</v>
      </c>
      <c r="P16" s="279"/>
      <c r="Q16" s="293"/>
      <c r="R16" s="293"/>
      <c r="S16" s="293"/>
      <c r="T16" s="293"/>
      <c r="U16" s="294"/>
      <c r="V16" s="294"/>
      <c r="W16" s="295"/>
      <c r="X16" s="294"/>
      <c r="Y16" s="278"/>
      <c r="Z16" s="295"/>
      <c r="AA16" s="8"/>
      <c r="AB16" s="278"/>
    </row>
    <row r="17" spans="1:26" ht="25.35" customHeight="1">
      <c r="A17" s="282">
        <v>5</v>
      </c>
      <c r="B17" s="282" t="s">
        <v>67</v>
      </c>
      <c r="C17" s="288" t="s">
        <v>360</v>
      </c>
      <c r="D17" s="287">
        <v>16758.71</v>
      </c>
      <c r="E17" s="286" t="s">
        <v>30</v>
      </c>
      <c r="F17" s="286" t="s">
        <v>30</v>
      </c>
      <c r="G17" s="287">
        <v>2932</v>
      </c>
      <c r="H17" s="286">
        <v>247</v>
      </c>
      <c r="I17" s="286">
        <f>G17/H17</f>
        <v>11.870445344129555</v>
      </c>
      <c r="J17" s="286">
        <v>17</v>
      </c>
      <c r="K17" s="286">
        <v>1</v>
      </c>
      <c r="L17" s="287">
        <v>16758.71</v>
      </c>
      <c r="M17" s="287">
        <v>2932</v>
      </c>
      <c r="N17" s="284">
        <v>44519</v>
      </c>
      <c r="O17" s="283" t="s">
        <v>361</v>
      </c>
      <c r="P17" s="78"/>
      <c r="Q17" s="293"/>
      <c r="R17" s="293"/>
      <c r="S17" s="293"/>
      <c r="T17" s="293"/>
      <c r="U17" s="294"/>
      <c r="V17" s="294"/>
      <c r="W17" s="295"/>
      <c r="X17" s="294"/>
      <c r="Y17" s="278"/>
      <c r="Z17" s="295"/>
    </row>
    <row r="18" spans="1:26" ht="25.35" customHeight="1">
      <c r="A18" s="282">
        <v>6</v>
      </c>
      <c r="B18" s="296">
        <v>4</v>
      </c>
      <c r="C18" s="288" t="s">
        <v>319</v>
      </c>
      <c r="D18" s="287">
        <v>11656.67</v>
      </c>
      <c r="E18" s="286">
        <v>17223.68</v>
      </c>
      <c r="F18" s="291">
        <f t="shared" ref="F18:F23" si="1">(D18-E18)/E18</f>
        <v>-0.32321838306331746</v>
      </c>
      <c r="G18" s="287">
        <v>1788</v>
      </c>
      <c r="H18" s="286">
        <v>71</v>
      </c>
      <c r="I18" s="286">
        <f t="shared" si="0"/>
        <v>25.183098591549296</v>
      </c>
      <c r="J18" s="286">
        <v>7</v>
      </c>
      <c r="K18" s="286">
        <v>6</v>
      </c>
      <c r="L18" s="287">
        <v>334232.17</v>
      </c>
      <c r="M18" s="287">
        <v>48498</v>
      </c>
      <c r="N18" s="284">
        <v>44484</v>
      </c>
      <c r="O18" s="283" t="s">
        <v>73</v>
      </c>
      <c r="P18" s="279"/>
      <c r="Q18" s="293"/>
      <c r="R18" s="293"/>
      <c r="S18" s="293"/>
      <c r="T18" s="293"/>
      <c r="U18" s="294"/>
      <c r="V18" s="294"/>
      <c r="W18" s="295"/>
      <c r="X18" s="294"/>
      <c r="Y18" s="278"/>
      <c r="Z18" s="295"/>
    </row>
    <row r="19" spans="1:26" ht="25.35" customHeight="1">
      <c r="A19" s="282">
        <v>7</v>
      </c>
      <c r="B19" s="91">
        <v>3</v>
      </c>
      <c r="C19" s="288" t="s">
        <v>481</v>
      </c>
      <c r="D19" s="287">
        <v>11472.51</v>
      </c>
      <c r="E19" s="286">
        <v>20522.849999999999</v>
      </c>
      <c r="F19" s="291">
        <f t="shared" si="1"/>
        <v>-0.44098845920522728</v>
      </c>
      <c r="G19" s="287">
        <v>1876</v>
      </c>
      <c r="H19" s="286">
        <v>93</v>
      </c>
      <c r="I19" s="286">
        <f t="shared" si="0"/>
        <v>20.172043010752688</v>
      </c>
      <c r="J19" s="286">
        <v>13</v>
      </c>
      <c r="K19" s="286">
        <v>2</v>
      </c>
      <c r="L19" s="287">
        <v>32487</v>
      </c>
      <c r="M19" s="287">
        <v>5331</v>
      </c>
      <c r="N19" s="284">
        <v>44512</v>
      </c>
      <c r="O19" s="283" t="s">
        <v>33</v>
      </c>
      <c r="P19" s="279"/>
      <c r="Q19" s="293"/>
      <c r="R19" s="293"/>
      <c r="S19" s="293"/>
      <c r="T19" s="293"/>
      <c r="U19" s="294"/>
      <c r="V19" s="294"/>
      <c r="W19" s="295"/>
      <c r="X19" s="294"/>
      <c r="Y19" s="295"/>
      <c r="Z19" s="278"/>
    </row>
    <row r="20" spans="1:26" ht="25.35" customHeight="1">
      <c r="A20" s="282">
        <v>8</v>
      </c>
      <c r="B20" s="296">
        <v>6</v>
      </c>
      <c r="C20" s="288" t="s">
        <v>308</v>
      </c>
      <c r="D20" s="287">
        <v>10929.64</v>
      </c>
      <c r="E20" s="286">
        <v>16597.78</v>
      </c>
      <c r="F20" s="291">
        <f t="shared" si="1"/>
        <v>-0.34149988733433023</v>
      </c>
      <c r="G20" s="287">
        <v>2149</v>
      </c>
      <c r="H20" s="286">
        <v>123</v>
      </c>
      <c r="I20" s="286">
        <f t="shared" si="0"/>
        <v>17.471544715447155</v>
      </c>
      <c r="J20" s="286">
        <v>9</v>
      </c>
      <c r="K20" s="286">
        <v>7</v>
      </c>
      <c r="L20" s="287">
        <v>249844</v>
      </c>
      <c r="M20" s="287">
        <v>49774</v>
      </c>
      <c r="N20" s="284">
        <v>44477</v>
      </c>
      <c r="O20" s="283" t="s">
        <v>52</v>
      </c>
      <c r="P20" s="279"/>
      <c r="Q20" s="293"/>
      <c r="R20" s="293"/>
      <c r="S20" s="293"/>
      <c r="T20" s="293"/>
      <c r="U20" s="294"/>
      <c r="V20" s="294"/>
      <c r="W20" s="294"/>
      <c r="X20" s="295"/>
      <c r="Y20" s="278"/>
      <c r="Z20" s="295"/>
    </row>
    <row r="21" spans="1:26" ht="25.35" customHeight="1">
      <c r="A21" s="282">
        <v>9</v>
      </c>
      <c r="B21" s="296">
        <v>7</v>
      </c>
      <c r="C21" s="288" t="s">
        <v>335</v>
      </c>
      <c r="D21" s="287">
        <v>10909.31</v>
      </c>
      <c r="E21" s="286">
        <v>14678</v>
      </c>
      <c r="F21" s="291">
        <f t="shared" si="1"/>
        <v>-0.2567577326611255</v>
      </c>
      <c r="G21" s="287">
        <v>2236</v>
      </c>
      <c r="H21" s="286">
        <v>108</v>
      </c>
      <c r="I21" s="286">
        <f t="shared" si="0"/>
        <v>20.703703703703702</v>
      </c>
      <c r="J21" s="286">
        <v>10</v>
      </c>
      <c r="K21" s="286">
        <v>4</v>
      </c>
      <c r="L21" s="287">
        <v>90433</v>
      </c>
      <c r="M21" s="287">
        <v>18884</v>
      </c>
      <c r="N21" s="284">
        <v>44498</v>
      </c>
      <c r="O21" s="283" t="s">
        <v>32</v>
      </c>
      <c r="P21" s="279"/>
      <c r="Q21" s="293"/>
      <c r="R21" s="293"/>
      <c r="S21" s="293"/>
      <c r="T21" s="293"/>
      <c r="U21" s="294"/>
      <c r="V21" s="294"/>
      <c r="W21" s="294"/>
      <c r="X21" s="295"/>
      <c r="Y21" s="278"/>
      <c r="Z21" s="295"/>
    </row>
    <row r="22" spans="1:26" ht="25.35" customHeight="1">
      <c r="A22" s="282">
        <v>10</v>
      </c>
      <c r="B22" s="296">
        <v>5</v>
      </c>
      <c r="C22" s="288" t="s">
        <v>306</v>
      </c>
      <c r="D22" s="287">
        <v>9741.11</v>
      </c>
      <c r="E22" s="286">
        <v>17139.48</v>
      </c>
      <c r="F22" s="291">
        <f t="shared" si="1"/>
        <v>-0.4316566196874117</v>
      </c>
      <c r="G22" s="287">
        <v>1484</v>
      </c>
      <c r="H22" s="286">
        <v>61</v>
      </c>
      <c r="I22" s="286">
        <f t="shared" si="0"/>
        <v>24.327868852459016</v>
      </c>
      <c r="J22" s="286">
        <v>9</v>
      </c>
      <c r="K22" s="286">
        <v>8</v>
      </c>
      <c r="L22" s="287">
        <v>407842</v>
      </c>
      <c r="M22" s="287">
        <v>60467</v>
      </c>
      <c r="N22" s="284">
        <v>44470</v>
      </c>
      <c r="O22" s="281" t="s">
        <v>52</v>
      </c>
      <c r="P22" s="279"/>
      <c r="Q22" s="293"/>
      <c r="R22" s="293"/>
      <c r="S22" s="293"/>
      <c r="T22" s="293"/>
      <c r="U22" s="294"/>
      <c r="V22" s="294"/>
      <c r="W22" s="278"/>
      <c r="X22" s="295"/>
      <c r="Y22" s="295"/>
      <c r="Z22" s="294"/>
    </row>
    <row r="23" spans="1:26" ht="25.35" customHeight="1">
      <c r="A23" s="248"/>
      <c r="B23" s="248"/>
      <c r="C23" s="266" t="s">
        <v>29</v>
      </c>
      <c r="D23" s="280">
        <f>SUM(D13:D22)</f>
        <v>181840.01</v>
      </c>
      <c r="E23" s="280">
        <v>187558.38999999996</v>
      </c>
      <c r="F23" s="292">
        <f t="shared" si="1"/>
        <v>-3.0488532131246956E-2</v>
      </c>
      <c r="G23" s="280">
        <f>SUM(G13:G22)</f>
        <v>29374</v>
      </c>
      <c r="H23" s="280"/>
      <c r="I23" s="251"/>
      <c r="J23" s="250"/>
      <c r="K23" s="252"/>
      <c r="L23" s="253"/>
      <c r="M23" s="257"/>
      <c r="N23" s="254"/>
      <c r="O23" s="281"/>
      <c r="P23" s="279"/>
      <c r="R23" s="279"/>
    </row>
    <row r="24" spans="1:26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</row>
    <row r="25" spans="1:26" ht="25.35" customHeight="1">
      <c r="A25" s="282">
        <v>11</v>
      </c>
      <c r="B25" s="296">
        <v>8</v>
      </c>
      <c r="C25" s="288" t="s">
        <v>341</v>
      </c>
      <c r="D25" s="287">
        <v>6347.89</v>
      </c>
      <c r="E25" s="286">
        <v>11380.15</v>
      </c>
      <c r="F25" s="291">
        <f t="shared" ref="F25:F30" si="2">(D25-E25)/E25</f>
        <v>-0.44219628036537301</v>
      </c>
      <c r="G25" s="287">
        <v>1322</v>
      </c>
      <c r="H25" s="286">
        <v>84</v>
      </c>
      <c r="I25" s="286">
        <f t="shared" ref="I25:I30" si="3">G25/H25</f>
        <v>15.738095238095237</v>
      </c>
      <c r="J25" s="286">
        <v>11</v>
      </c>
      <c r="K25" s="286">
        <v>3</v>
      </c>
      <c r="L25" s="287">
        <v>40622.49</v>
      </c>
      <c r="M25" s="287">
        <v>8565</v>
      </c>
      <c r="N25" s="284">
        <v>44505</v>
      </c>
      <c r="O25" s="283" t="s">
        <v>27</v>
      </c>
      <c r="P25" s="279"/>
      <c r="Q25" s="293"/>
      <c r="R25" s="293"/>
      <c r="S25" s="293"/>
      <c r="T25" s="293"/>
      <c r="U25" s="294"/>
      <c r="V25" s="294"/>
      <c r="W25" s="278"/>
      <c r="X25" s="295"/>
      <c r="Y25" s="295"/>
      <c r="Z25" s="294"/>
    </row>
    <row r="26" spans="1:26" ht="25.35" customHeight="1">
      <c r="A26" s="282">
        <v>12</v>
      </c>
      <c r="B26" s="297">
        <v>9</v>
      </c>
      <c r="C26" s="288" t="s">
        <v>285</v>
      </c>
      <c r="D26" s="287">
        <v>6140.01</v>
      </c>
      <c r="E26" s="286">
        <v>9724.9</v>
      </c>
      <c r="F26" s="291">
        <f t="shared" si="2"/>
        <v>-0.36863001161965669</v>
      </c>
      <c r="G26" s="287">
        <v>938</v>
      </c>
      <c r="H26" s="286">
        <v>37</v>
      </c>
      <c r="I26" s="286">
        <f t="shared" si="3"/>
        <v>25.351351351351351</v>
      </c>
      <c r="J26" s="286">
        <v>6</v>
      </c>
      <c r="K26" s="286">
        <v>10</v>
      </c>
      <c r="L26" s="287">
        <v>445978.74</v>
      </c>
      <c r="M26" s="287">
        <v>66791</v>
      </c>
      <c r="N26" s="284">
        <v>44456</v>
      </c>
      <c r="O26" s="283" t="s">
        <v>34</v>
      </c>
      <c r="P26" s="279"/>
      <c r="Q26" s="293"/>
      <c r="R26" s="293"/>
      <c r="S26" s="293"/>
      <c r="T26" s="293"/>
      <c r="U26" s="294"/>
      <c r="V26" s="294"/>
      <c r="W26" s="295"/>
      <c r="X26" s="278"/>
      <c r="Y26" s="295"/>
      <c r="Z26" s="294"/>
    </row>
    <row r="27" spans="1:26" ht="25.35" customHeight="1">
      <c r="A27" s="282">
        <v>13</v>
      </c>
      <c r="B27" s="297">
        <v>11</v>
      </c>
      <c r="C27" s="288" t="s">
        <v>288</v>
      </c>
      <c r="D27" s="287">
        <v>5608.7</v>
      </c>
      <c r="E27" s="286">
        <v>6529.62</v>
      </c>
      <c r="F27" s="291">
        <f t="shared" si="2"/>
        <v>-0.14103730385535454</v>
      </c>
      <c r="G27" s="287">
        <v>1153</v>
      </c>
      <c r="H27" s="286">
        <v>58</v>
      </c>
      <c r="I27" s="286">
        <f t="shared" si="3"/>
        <v>19.879310344827587</v>
      </c>
      <c r="J27" s="286">
        <v>9</v>
      </c>
      <c r="K27" s="286">
        <v>10</v>
      </c>
      <c r="L27" s="287">
        <v>238536</v>
      </c>
      <c r="M27" s="287">
        <v>48702</v>
      </c>
      <c r="N27" s="284">
        <v>44456</v>
      </c>
      <c r="O27" s="281" t="s">
        <v>52</v>
      </c>
      <c r="P27" s="279"/>
      <c r="R27" s="285"/>
      <c r="T27" s="279"/>
      <c r="U27" s="278"/>
      <c r="V27" s="278"/>
      <c r="W27" s="279"/>
      <c r="X27" s="278"/>
      <c r="Y27" s="278"/>
      <c r="Z27" s="278"/>
    </row>
    <row r="28" spans="1:26" ht="25.35" customHeight="1">
      <c r="A28" s="282">
        <v>14</v>
      </c>
      <c r="B28" s="282">
        <v>10</v>
      </c>
      <c r="C28" s="288" t="s">
        <v>356</v>
      </c>
      <c r="D28" s="287">
        <v>5323.16</v>
      </c>
      <c r="E28" s="286">
        <v>9425.5</v>
      </c>
      <c r="F28" s="291">
        <f t="shared" si="2"/>
        <v>-0.43523844888865315</v>
      </c>
      <c r="G28" s="287">
        <v>818</v>
      </c>
      <c r="H28" s="286">
        <v>44</v>
      </c>
      <c r="I28" s="286">
        <f t="shared" si="3"/>
        <v>18.59090909090909</v>
      </c>
      <c r="J28" s="286">
        <v>10</v>
      </c>
      <c r="K28" s="286">
        <v>11</v>
      </c>
      <c r="L28" s="287">
        <v>14748.66</v>
      </c>
      <c r="M28" s="287">
        <v>2316</v>
      </c>
      <c r="N28" s="284">
        <v>44512</v>
      </c>
      <c r="O28" s="283" t="s">
        <v>56</v>
      </c>
      <c r="P28" s="279"/>
      <c r="V28" s="279"/>
      <c r="W28" s="8"/>
      <c r="X28" s="278"/>
      <c r="Y28" s="278"/>
      <c r="Z28" s="279"/>
    </row>
    <row r="29" spans="1:26" ht="25.35" customHeight="1">
      <c r="A29" s="282">
        <v>15</v>
      </c>
      <c r="B29" s="298">
        <v>13</v>
      </c>
      <c r="C29" s="288" t="s">
        <v>286</v>
      </c>
      <c r="D29" s="287">
        <v>4675.26</v>
      </c>
      <c r="E29" s="286">
        <v>6282.94</v>
      </c>
      <c r="F29" s="291">
        <f t="shared" si="2"/>
        <v>-0.25588020894676688</v>
      </c>
      <c r="G29" s="287">
        <v>768</v>
      </c>
      <c r="H29" s="286">
        <v>19</v>
      </c>
      <c r="I29" s="286">
        <f t="shared" si="3"/>
        <v>40.421052631578945</v>
      </c>
      <c r="J29" s="286">
        <v>6</v>
      </c>
      <c r="K29" s="286">
        <v>10</v>
      </c>
      <c r="L29" s="287">
        <v>122906</v>
      </c>
      <c r="M29" s="287">
        <v>21825</v>
      </c>
      <c r="N29" s="284">
        <v>44456</v>
      </c>
      <c r="O29" s="283" t="s">
        <v>287</v>
      </c>
      <c r="P29" s="78"/>
      <c r="Q29" s="293"/>
      <c r="W29" s="8"/>
      <c r="X29" s="278"/>
      <c r="Y29" s="33"/>
      <c r="Z29" s="33"/>
    </row>
    <row r="30" spans="1:26" ht="25.35" customHeight="1">
      <c r="A30" s="282">
        <v>16</v>
      </c>
      <c r="B30" s="282">
        <v>12</v>
      </c>
      <c r="C30" s="288" t="s">
        <v>350</v>
      </c>
      <c r="D30" s="287">
        <v>4667.78</v>
      </c>
      <c r="E30" s="286">
        <v>6443.26</v>
      </c>
      <c r="F30" s="291">
        <f t="shared" si="2"/>
        <v>-0.27555616256367127</v>
      </c>
      <c r="G30" s="287">
        <v>1102</v>
      </c>
      <c r="H30" s="286">
        <v>47</v>
      </c>
      <c r="I30" s="286">
        <f t="shared" si="3"/>
        <v>23.446808510638299</v>
      </c>
      <c r="J30" s="286">
        <v>13</v>
      </c>
      <c r="K30" s="286">
        <v>2</v>
      </c>
      <c r="L30" s="287">
        <v>11621</v>
      </c>
      <c r="M30" s="287">
        <v>2641</v>
      </c>
      <c r="N30" s="284">
        <v>44512</v>
      </c>
      <c r="O30" s="283" t="s">
        <v>33</v>
      </c>
      <c r="P30" s="279"/>
      <c r="Q30" s="293"/>
      <c r="R30" s="293"/>
      <c r="S30" s="293"/>
      <c r="W30" s="294"/>
      <c r="X30" s="295"/>
      <c r="Y30" s="278"/>
      <c r="Z30" s="295"/>
    </row>
    <row r="31" spans="1:26" ht="25.35" customHeight="1">
      <c r="A31" s="282">
        <v>17</v>
      </c>
      <c r="B31" s="282" t="s">
        <v>67</v>
      </c>
      <c r="C31" s="288" t="s">
        <v>362</v>
      </c>
      <c r="D31" s="287">
        <v>1449.4299999999998</v>
      </c>
      <c r="E31" s="286" t="s">
        <v>30</v>
      </c>
      <c r="F31" s="286" t="s">
        <v>30</v>
      </c>
      <c r="G31" s="287">
        <v>263</v>
      </c>
      <c r="H31" s="286" t="s">
        <v>30</v>
      </c>
      <c r="I31" s="286" t="s">
        <v>30</v>
      </c>
      <c r="J31" s="286">
        <v>7</v>
      </c>
      <c r="K31" s="286">
        <v>1</v>
      </c>
      <c r="L31" s="287">
        <v>1449.4299999999998</v>
      </c>
      <c r="M31" s="287">
        <v>263</v>
      </c>
      <c r="N31" s="284">
        <v>44519</v>
      </c>
      <c r="O31" s="283" t="s">
        <v>99</v>
      </c>
      <c r="P31" s="279"/>
      <c r="Q31" s="293"/>
      <c r="R31" s="293"/>
      <c r="S31" s="293"/>
      <c r="T31" s="293"/>
      <c r="U31" s="294"/>
      <c r="V31" s="294"/>
      <c r="W31" s="294"/>
      <c r="X31" s="295"/>
      <c r="Y31" s="278"/>
      <c r="Z31" s="295"/>
    </row>
    <row r="32" spans="1:26" ht="25.35" customHeight="1">
      <c r="A32" s="282">
        <v>18</v>
      </c>
      <c r="B32" s="282" t="s">
        <v>67</v>
      </c>
      <c r="C32" s="288" t="s">
        <v>363</v>
      </c>
      <c r="D32" s="287">
        <v>816.83</v>
      </c>
      <c r="E32" s="286" t="s">
        <v>30</v>
      </c>
      <c r="F32" s="286" t="s">
        <v>30</v>
      </c>
      <c r="G32" s="287">
        <v>161</v>
      </c>
      <c r="H32" s="286">
        <v>28</v>
      </c>
      <c r="I32" s="286">
        <f>G32/H32</f>
        <v>5.75</v>
      </c>
      <c r="J32" s="286">
        <v>8</v>
      </c>
      <c r="K32" s="286">
        <v>1</v>
      </c>
      <c r="L32" s="287">
        <v>816.83</v>
      </c>
      <c r="M32" s="287">
        <v>161</v>
      </c>
      <c r="N32" s="284">
        <v>44519</v>
      </c>
      <c r="O32" s="283" t="s">
        <v>364</v>
      </c>
      <c r="P32" s="279"/>
      <c r="Q32" s="293"/>
      <c r="W32" s="8"/>
      <c r="X32" s="278"/>
      <c r="Y32" s="33"/>
      <c r="Z32" s="33"/>
    </row>
    <row r="33" spans="1:26" ht="25.35" customHeight="1">
      <c r="A33" s="282">
        <v>19</v>
      </c>
      <c r="B33" s="296">
        <v>16</v>
      </c>
      <c r="C33" s="288" t="s">
        <v>327</v>
      </c>
      <c r="D33" s="287">
        <v>712.05</v>
      </c>
      <c r="E33" s="286">
        <v>2373.2600000000002</v>
      </c>
      <c r="F33" s="291">
        <f>(D33-E33)/E33</f>
        <v>-0.69996966198393773</v>
      </c>
      <c r="G33" s="287">
        <v>112</v>
      </c>
      <c r="H33" s="286">
        <v>8</v>
      </c>
      <c r="I33" s="286">
        <f>G33/H33</f>
        <v>14</v>
      </c>
      <c r="J33" s="286">
        <v>3</v>
      </c>
      <c r="K33" s="286">
        <v>5</v>
      </c>
      <c r="L33" s="287">
        <v>37458</v>
      </c>
      <c r="M33" s="287">
        <v>5995</v>
      </c>
      <c r="N33" s="284">
        <v>44491</v>
      </c>
      <c r="O33" s="283" t="s">
        <v>33</v>
      </c>
      <c r="P33" s="279"/>
      <c r="Q33" s="293"/>
      <c r="W33" s="8"/>
      <c r="X33" s="278"/>
      <c r="Y33" s="278"/>
      <c r="Z33" s="33"/>
    </row>
    <row r="34" spans="1:26" ht="25.35" customHeight="1">
      <c r="A34" s="282">
        <v>20</v>
      </c>
      <c r="B34" s="296">
        <v>14</v>
      </c>
      <c r="C34" s="288" t="s">
        <v>342</v>
      </c>
      <c r="D34" s="287">
        <v>534.20000000000005</v>
      </c>
      <c r="E34" s="286">
        <v>4169.22</v>
      </c>
      <c r="F34" s="291">
        <f>(D34-E34)/E34</f>
        <v>-0.87187051774672486</v>
      </c>
      <c r="G34" s="287">
        <v>78</v>
      </c>
      <c r="H34" s="286">
        <v>5</v>
      </c>
      <c r="I34" s="286">
        <f>G34/H34</f>
        <v>15.6</v>
      </c>
      <c r="J34" s="286">
        <v>2</v>
      </c>
      <c r="K34" s="286">
        <v>4</v>
      </c>
      <c r="L34" s="287">
        <v>37723</v>
      </c>
      <c r="M34" s="287">
        <v>5931</v>
      </c>
      <c r="N34" s="284">
        <v>44498</v>
      </c>
      <c r="O34" s="283" t="s">
        <v>32</v>
      </c>
      <c r="P34" s="279"/>
      <c r="Q34" s="293"/>
      <c r="W34" s="8"/>
      <c r="X34" s="278"/>
      <c r="Y34" s="278"/>
      <c r="Z34" s="33"/>
    </row>
    <row r="35" spans="1:26" ht="25.2" customHeight="1">
      <c r="A35" s="248"/>
      <c r="B35" s="248"/>
      <c r="C35" s="266" t="s">
        <v>85</v>
      </c>
      <c r="D35" s="280">
        <f>SUM(D23:D34)</f>
        <v>218115.32000000004</v>
      </c>
      <c r="E35" s="280">
        <v>220519.97999999998</v>
      </c>
      <c r="F35" s="292">
        <f>(D35-E35)/E35</f>
        <v>-1.0904499447170026E-2</v>
      </c>
      <c r="G35" s="280">
        <f t="shared" ref="G35" si="4">SUM(G23:G34)</f>
        <v>36089</v>
      </c>
      <c r="H35" s="280"/>
      <c r="I35" s="251"/>
      <c r="J35" s="250"/>
      <c r="K35" s="252"/>
      <c r="L35" s="253"/>
      <c r="M35" s="257"/>
      <c r="N35" s="254"/>
      <c r="O35" s="281"/>
      <c r="P35" s="279"/>
      <c r="R35" s="279"/>
    </row>
    <row r="36" spans="1:26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6" ht="25.35" customHeight="1">
      <c r="A37" s="282">
        <v>21</v>
      </c>
      <c r="B37" s="296" t="s">
        <v>40</v>
      </c>
      <c r="C37" s="288" t="s">
        <v>368</v>
      </c>
      <c r="D37" s="287">
        <v>476.6</v>
      </c>
      <c r="E37" s="286" t="s">
        <v>30</v>
      </c>
      <c r="F37" s="286" t="s">
        <v>30</v>
      </c>
      <c r="G37" s="287">
        <v>105</v>
      </c>
      <c r="H37" s="286">
        <v>3</v>
      </c>
      <c r="I37" s="286">
        <f>G37/H37</f>
        <v>35</v>
      </c>
      <c r="J37" s="286">
        <v>3</v>
      </c>
      <c r="K37" s="286">
        <v>0</v>
      </c>
      <c r="L37" s="287">
        <v>477</v>
      </c>
      <c r="M37" s="287">
        <v>105</v>
      </c>
      <c r="N37" s="284" t="s">
        <v>190</v>
      </c>
      <c r="O37" s="283" t="s">
        <v>32</v>
      </c>
      <c r="P37" s="279"/>
      <c r="Q37" s="293"/>
      <c r="W37" s="8"/>
      <c r="X37" s="278"/>
      <c r="Y37" s="278"/>
      <c r="Z37" s="33"/>
    </row>
    <row r="38" spans="1:26" ht="25.35" customHeight="1">
      <c r="A38" s="282">
        <v>22</v>
      </c>
      <c r="B38" s="296">
        <v>19</v>
      </c>
      <c r="C38" s="289" t="s">
        <v>98</v>
      </c>
      <c r="D38" s="287">
        <v>430</v>
      </c>
      <c r="E38" s="287">
        <v>448</v>
      </c>
      <c r="F38" s="291">
        <f>(D38-E38)/E38</f>
        <v>-4.0178571428571432E-2</v>
      </c>
      <c r="G38" s="287">
        <v>79</v>
      </c>
      <c r="H38" s="286" t="s">
        <v>30</v>
      </c>
      <c r="I38" s="286" t="s">
        <v>30</v>
      </c>
      <c r="J38" s="286">
        <v>1</v>
      </c>
      <c r="K38" s="286">
        <v>28</v>
      </c>
      <c r="L38" s="287">
        <v>16610.05</v>
      </c>
      <c r="M38" s="287">
        <v>2973</v>
      </c>
      <c r="N38" s="284">
        <v>44330</v>
      </c>
      <c r="O38" s="283" t="s">
        <v>99</v>
      </c>
      <c r="P38" s="279"/>
      <c r="Q38" s="293"/>
      <c r="T38" s="278"/>
      <c r="U38" s="278"/>
      <c r="V38" s="278"/>
      <c r="W38" s="278"/>
      <c r="X38" s="278"/>
      <c r="Y38" s="278"/>
      <c r="Z38" s="33"/>
    </row>
    <row r="39" spans="1:26" ht="25.35" customHeight="1">
      <c r="A39" s="282">
        <v>23</v>
      </c>
      <c r="B39" s="282" t="s">
        <v>67</v>
      </c>
      <c r="C39" s="288" t="s">
        <v>365</v>
      </c>
      <c r="D39" s="287">
        <v>675.6</v>
      </c>
      <c r="E39" s="286" t="s">
        <v>30</v>
      </c>
      <c r="F39" s="286" t="s">
        <v>30</v>
      </c>
      <c r="G39" s="287">
        <v>99</v>
      </c>
      <c r="H39" s="286" t="s">
        <v>30</v>
      </c>
      <c r="I39" s="286" t="s">
        <v>30</v>
      </c>
      <c r="J39" s="286" t="s">
        <v>30</v>
      </c>
      <c r="K39" s="286">
        <v>1</v>
      </c>
      <c r="L39" s="287">
        <v>675.6</v>
      </c>
      <c r="M39" s="287">
        <v>99</v>
      </c>
      <c r="N39" s="284">
        <v>44519</v>
      </c>
      <c r="O39" s="283" t="s">
        <v>366</v>
      </c>
      <c r="P39" s="279"/>
      <c r="Q39" s="293"/>
      <c r="R39" s="293"/>
      <c r="S39" s="293"/>
      <c r="T39" s="293"/>
      <c r="U39" s="294"/>
      <c r="V39" s="294"/>
      <c r="W39" s="278"/>
      <c r="X39" s="295"/>
      <c r="Y39" s="295"/>
      <c r="Z39" s="294"/>
    </row>
    <row r="40" spans="1:26" ht="25.35" customHeight="1">
      <c r="A40" s="282">
        <v>24</v>
      </c>
      <c r="B40" s="51">
        <v>26</v>
      </c>
      <c r="C40" s="288" t="s">
        <v>264</v>
      </c>
      <c r="D40" s="287">
        <v>401.6</v>
      </c>
      <c r="E40" s="286">
        <v>35.5</v>
      </c>
      <c r="F40" s="291">
        <f>(D40-E40)/E40</f>
        <v>10.312676056338029</v>
      </c>
      <c r="G40" s="287">
        <v>125</v>
      </c>
      <c r="H40" s="286">
        <v>7</v>
      </c>
      <c r="I40" s="286">
        <f>G40/H40</f>
        <v>17.857142857142858</v>
      </c>
      <c r="J40" s="286">
        <v>1</v>
      </c>
      <c r="K40" s="286" t="s">
        <v>30</v>
      </c>
      <c r="L40" s="287">
        <v>25436.959999999999</v>
      </c>
      <c r="M40" s="287">
        <v>5744</v>
      </c>
      <c r="N40" s="284">
        <v>44442</v>
      </c>
      <c r="O40" s="283" t="s">
        <v>265</v>
      </c>
      <c r="P40" s="279"/>
      <c r="Q40" s="293"/>
      <c r="R40" s="293"/>
      <c r="S40" s="293"/>
      <c r="T40" s="293"/>
      <c r="U40" s="294"/>
      <c r="V40" s="294"/>
      <c r="W40" s="295"/>
      <c r="X40" s="294"/>
      <c r="Y40" s="278"/>
      <c r="Z40" s="295"/>
    </row>
    <row r="41" spans="1:26" ht="25.35" customHeight="1">
      <c r="A41" s="282">
        <v>25</v>
      </c>
      <c r="B41" s="51">
        <v>25</v>
      </c>
      <c r="C41" s="288" t="s">
        <v>358</v>
      </c>
      <c r="D41" s="287">
        <v>40</v>
      </c>
      <c r="E41" s="286">
        <v>143</v>
      </c>
      <c r="F41" s="291">
        <f>(D41-E41)/E41</f>
        <v>-0.72027972027972031</v>
      </c>
      <c r="G41" s="287">
        <v>7</v>
      </c>
      <c r="H41" s="286">
        <v>4</v>
      </c>
      <c r="I41" s="286">
        <f>G41/H41</f>
        <v>1.75</v>
      </c>
      <c r="J41" s="286">
        <v>3</v>
      </c>
      <c r="K41" s="286">
        <v>3</v>
      </c>
      <c r="L41" s="287">
        <v>524.74</v>
      </c>
      <c r="M41" s="287">
        <v>105</v>
      </c>
      <c r="N41" s="284">
        <v>44505</v>
      </c>
      <c r="O41" s="283" t="s">
        <v>359</v>
      </c>
      <c r="P41" s="279"/>
      <c r="Q41" s="293"/>
      <c r="R41" s="293"/>
      <c r="S41" s="293"/>
      <c r="T41" s="293"/>
      <c r="U41" s="294"/>
      <c r="V41" s="294"/>
      <c r="W41" s="295"/>
      <c r="X41" s="294"/>
      <c r="Y41" s="278"/>
      <c r="Z41" s="295"/>
    </row>
    <row r="42" spans="1:26" ht="25.35" customHeight="1">
      <c r="A42" s="282">
        <v>26</v>
      </c>
      <c r="B42" s="282">
        <v>24</v>
      </c>
      <c r="C42" s="288" t="s">
        <v>326</v>
      </c>
      <c r="D42" s="287">
        <v>14</v>
      </c>
      <c r="E42" s="287">
        <v>150</v>
      </c>
      <c r="F42" s="291">
        <f>(D42-E42)/E42</f>
        <v>-0.90666666666666662</v>
      </c>
      <c r="G42" s="287">
        <v>2</v>
      </c>
      <c r="H42" s="286" t="s">
        <v>30</v>
      </c>
      <c r="I42" s="286" t="s">
        <v>30</v>
      </c>
      <c r="J42" s="286">
        <v>1</v>
      </c>
      <c r="K42" s="286">
        <v>5</v>
      </c>
      <c r="L42" s="287">
        <v>1259.81</v>
      </c>
      <c r="M42" s="287">
        <v>238</v>
      </c>
      <c r="N42" s="284">
        <v>44484</v>
      </c>
      <c r="O42" s="283" t="s">
        <v>99</v>
      </c>
      <c r="P42" s="279"/>
      <c r="Q42" s="293"/>
      <c r="R42" s="293"/>
      <c r="S42" s="293"/>
      <c r="T42" s="293"/>
      <c r="U42" s="294"/>
      <c r="V42" s="294"/>
      <c r="W42" s="294"/>
      <c r="X42" s="295"/>
      <c r="Y42" s="295"/>
      <c r="Z42" s="278"/>
    </row>
    <row r="43" spans="1:26" ht="25.35" customHeight="1">
      <c r="A43" s="248"/>
      <c r="B43" s="248"/>
      <c r="C43" s="266" t="s">
        <v>187</v>
      </c>
      <c r="D43" s="280">
        <f>SUM(D35:D42)</f>
        <v>220153.12000000005</v>
      </c>
      <c r="E43" s="280">
        <v>221505.66999999998</v>
      </c>
      <c r="F43" s="292">
        <f>(D43-E43)/E43</f>
        <v>-6.1061642349829253E-3</v>
      </c>
      <c r="G43" s="280">
        <f t="shared" ref="G43" si="5">SUM(G35:G42)</f>
        <v>36506</v>
      </c>
      <c r="H43" s="280"/>
      <c r="I43" s="251"/>
      <c r="J43" s="250"/>
      <c r="K43" s="252"/>
      <c r="L43" s="253"/>
      <c r="M43" s="257"/>
      <c r="N43" s="254"/>
      <c r="O43" s="281"/>
    </row>
    <row r="44" spans="1:26" ht="23.1" customHeight="1"/>
    <row r="45" spans="1:26" ht="17.25" customHeight="1"/>
    <row r="58" spans="16:18">
      <c r="R58" s="279"/>
    </row>
    <row r="61" spans="16:18">
      <c r="P61" s="279"/>
    </row>
    <row r="65" ht="12" customHeight="1"/>
  </sheetData>
  <sortState xmlns:xlrd2="http://schemas.microsoft.com/office/spreadsheetml/2017/richdata2" ref="B13:P42">
    <sortCondition descending="1" ref="D13:D42"/>
  </sortState>
  <mergeCells count="19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G6:G7"/>
    <mergeCell ref="A5:A8"/>
    <mergeCell ref="B5:B8"/>
    <mergeCell ref="C5:C8"/>
    <mergeCell ref="F5:F8"/>
    <mergeCell ref="H5:H8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3EE2-2380-41B9-A6A0-46D4B4865015}">
  <dimension ref="A1:AA66"/>
  <sheetViews>
    <sheetView topLeftCell="A4" zoomScale="60" zoomScaleNormal="60" workbookViewId="0">
      <selection activeCell="J14" sqref="J14"/>
    </sheetView>
  </sheetViews>
  <sheetFormatPr defaultColWidth="8.88671875" defaultRowHeight="14.4"/>
  <cols>
    <col min="1" max="1" width="4.109375" style="234" customWidth="1"/>
    <col min="2" max="2" width="5.88671875" style="234" customWidth="1"/>
    <col min="3" max="3" width="29.44140625" style="234" customWidth="1"/>
    <col min="4" max="4" width="13.44140625" style="234" customWidth="1"/>
    <col min="5" max="5" width="14" style="234" customWidth="1"/>
    <col min="6" max="6" width="15.44140625" style="234" customWidth="1"/>
    <col min="7" max="7" width="12.109375" style="234" bestFit="1" customWidth="1"/>
    <col min="8" max="8" width="10.88671875" style="234" customWidth="1"/>
    <col min="9" max="9" width="12" style="234" customWidth="1"/>
    <col min="10" max="10" width="10.5546875" style="234" customWidth="1"/>
    <col min="11" max="11" width="12.109375" style="234" bestFit="1" customWidth="1"/>
    <col min="12" max="12" width="13.44140625" style="234" customWidth="1"/>
    <col min="13" max="13" width="13" style="234" customWidth="1"/>
    <col min="14" max="14" width="14" style="234" customWidth="1"/>
    <col min="15" max="15" width="15.44140625" style="234" customWidth="1"/>
    <col min="16" max="16" width="6.44140625" style="234" customWidth="1"/>
    <col min="17" max="17" width="8.44140625" style="234" customWidth="1"/>
    <col min="18" max="19" width="8.5546875" style="234" customWidth="1"/>
    <col min="20" max="20" width="13.88671875" style="234" customWidth="1"/>
    <col min="21" max="21" width="12.33203125" style="234" customWidth="1"/>
    <col min="22" max="22" width="11.88671875" style="234" bestFit="1" customWidth="1"/>
    <col min="23" max="23" width="14.88671875" style="234" customWidth="1"/>
    <col min="24" max="24" width="13.6640625" style="234" customWidth="1"/>
    <col min="25" max="25" width="12" style="234" bestFit="1" customWidth="1"/>
    <col min="26" max="26" width="12.5546875" style="234" bestFit="1" customWidth="1"/>
    <col min="27" max="16384" width="8.88671875" style="234"/>
  </cols>
  <sheetData>
    <row r="1" spans="1:27" ht="19.5" customHeight="1">
      <c r="E1" s="235" t="s">
        <v>354</v>
      </c>
      <c r="F1" s="235"/>
      <c r="G1" s="235"/>
      <c r="H1" s="235"/>
      <c r="I1" s="235"/>
    </row>
    <row r="2" spans="1:27" ht="19.5" customHeight="1">
      <c r="E2" s="235" t="s">
        <v>355</v>
      </c>
      <c r="F2" s="235"/>
      <c r="G2" s="235"/>
      <c r="H2" s="235"/>
      <c r="I2" s="235"/>
      <c r="J2" s="235"/>
      <c r="K2" s="235"/>
    </row>
    <row r="4" spans="1:27" ht="15.75" customHeight="1" thickBot="1"/>
    <row r="5" spans="1:27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237" t="s">
        <v>352</v>
      </c>
      <c r="E6" s="237" t="s">
        <v>345</v>
      </c>
      <c r="F6" s="343"/>
      <c r="G6" s="343" t="s">
        <v>352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260"/>
      <c r="E9" s="260"/>
      <c r="F9" s="342" t="s">
        <v>15</v>
      </c>
      <c r="G9" s="260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7" ht="21.6">
      <c r="A10" s="346"/>
      <c r="B10" s="346"/>
      <c r="C10" s="343"/>
      <c r="D10" s="261" t="s">
        <v>353</v>
      </c>
      <c r="E10" s="261" t="s">
        <v>346</v>
      </c>
      <c r="F10" s="343"/>
      <c r="G10" s="261" t="s">
        <v>353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7">
      <c r="A11" s="346"/>
      <c r="B11" s="346"/>
      <c r="C11" s="343"/>
      <c r="D11" s="261" t="s">
        <v>14</v>
      </c>
      <c r="E11" s="237" t="s">
        <v>14</v>
      </c>
      <c r="F11" s="343"/>
      <c r="G11" s="261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43"/>
      <c r="T11" s="243"/>
      <c r="U11" s="240"/>
    </row>
    <row r="12" spans="1:27" ht="15.6" customHeight="1" thickBot="1">
      <c r="A12" s="346"/>
      <c r="B12" s="347"/>
      <c r="C12" s="344"/>
      <c r="D12" s="262"/>
      <c r="E12" s="238" t="s">
        <v>2</v>
      </c>
      <c r="F12" s="344"/>
      <c r="G12" s="262" t="s">
        <v>17</v>
      </c>
      <c r="H12" s="263"/>
      <c r="I12" s="344"/>
      <c r="J12" s="263"/>
      <c r="K12" s="263"/>
      <c r="L12" s="263"/>
      <c r="M12" s="263"/>
      <c r="N12" s="263"/>
      <c r="O12" s="344"/>
      <c r="R12" s="243"/>
      <c r="T12" s="243"/>
      <c r="U12" s="240"/>
      <c r="V12" s="240"/>
      <c r="W12" s="33"/>
      <c r="X12" s="240"/>
      <c r="Y12" s="240"/>
      <c r="Z12" s="8"/>
    </row>
    <row r="13" spans="1:27" ht="25.35" customHeight="1">
      <c r="A13" s="264">
        <v>1</v>
      </c>
      <c r="B13" s="276">
        <v>1</v>
      </c>
      <c r="C13" s="270" t="s">
        <v>343</v>
      </c>
      <c r="D13" s="269">
        <v>43279.05</v>
      </c>
      <c r="E13" s="268">
        <v>89720.57</v>
      </c>
      <c r="F13" s="271">
        <f>(D13-E13)/E13</f>
        <v>-0.51762399637006318</v>
      </c>
      <c r="G13" s="269">
        <v>6035</v>
      </c>
      <c r="H13" s="268">
        <v>252</v>
      </c>
      <c r="I13" s="268">
        <f>G13/H13</f>
        <v>23.948412698412699</v>
      </c>
      <c r="J13" s="268">
        <v>13</v>
      </c>
      <c r="K13" s="268">
        <v>2</v>
      </c>
      <c r="L13" s="269">
        <v>135456</v>
      </c>
      <c r="M13" s="269">
        <v>19092</v>
      </c>
      <c r="N13" s="267">
        <v>44505</v>
      </c>
      <c r="O13" s="265" t="s">
        <v>32</v>
      </c>
      <c r="P13" s="243"/>
      <c r="Q13" s="273"/>
      <c r="R13" s="273"/>
      <c r="S13" s="273"/>
      <c r="T13" s="273"/>
      <c r="U13" s="274"/>
      <c r="V13" s="274"/>
      <c r="W13" s="240"/>
      <c r="X13" s="274"/>
      <c r="Y13" s="275"/>
      <c r="Z13" s="275"/>
      <c r="AA13" s="240"/>
    </row>
    <row r="14" spans="1:27" ht="25.35" customHeight="1">
      <c r="A14" s="264">
        <v>2</v>
      </c>
      <c r="B14" s="282" t="s">
        <v>67</v>
      </c>
      <c r="C14" s="270" t="s">
        <v>351</v>
      </c>
      <c r="D14" s="269">
        <v>27587</v>
      </c>
      <c r="E14" s="268" t="s">
        <v>30</v>
      </c>
      <c r="F14" s="286" t="s">
        <v>30</v>
      </c>
      <c r="G14" s="269">
        <v>5592</v>
      </c>
      <c r="H14" s="268" t="s">
        <v>30</v>
      </c>
      <c r="I14" s="268" t="s">
        <v>30</v>
      </c>
      <c r="J14" s="268">
        <v>19</v>
      </c>
      <c r="K14" s="268">
        <v>1</v>
      </c>
      <c r="L14" s="269">
        <v>28551</v>
      </c>
      <c r="M14" s="269">
        <v>5772</v>
      </c>
      <c r="N14" s="267">
        <v>44512</v>
      </c>
      <c r="O14" s="283" t="s">
        <v>31</v>
      </c>
      <c r="P14" s="243"/>
      <c r="Q14" s="293"/>
      <c r="R14" s="293"/>
      <c r="S14" s="293"/>
      <c r="T14" s="293"/>
      <c r="U14" s="294"/>
      <c r="V14" s="294"/>
      <c r="W14" s="295"/>
      <c r="X14" s="295"/>
      <c r="Y14" s="274"/>
      <c r="Z14" s="240"/>
    </row>
    <row r="15" spans="1:27" ht="25.35" customHeight="1">
      <c r="A15" s="264">
        <v>3</v>
      </c>
      <c r="B15" s="282" t="s">
        <v>67</v>
      </c>
      <c r="C15" s="270" t="s">
        <v>481</v>
      </c>
      <c r="D15" s="269">
        <v>20522.849999999999</v>
      </c>
      <c r="E15" s="268" t="s">
        <v>30</v>
      </c>
      <c r="F15" s="286" t="s">
        <v>30</v>
      </c>
      <c r="G15" s="269">
        <v>3381</v>
      </c>
      <c r="H15" s="268">
        <v>163</v>
      </c>
      <c r="I15" s="268">
        <f t="shared" ref="I15:I22" si="0">G15/H15</f>
        <v>20.742331288343557</v>
      </c>
      <c r="J15" s="268">
        <v>18</v>
      </c>
      <c r="K15" s="268">
        <v>1</v>
      </c>
      <c r="L15" s="269">
        <v>21015</v>
      </c>
      <c r="M15" s="269">
        <v>3455</v>
      </c>
      <c r="N15" s="267">
        <v>44512</v>
      </c>
      <c r="O15" s="265" t="s">
        <v>33</v>
      </c>
      <c r="P15" s="243"/>
      <c r="Q15" s="293"/>
      <c r="R15" s="293"/>
      <c r="S15" s="293"/>
      <c r="T15" s="293"/>
      <c r="U15" s="294"/>
      <c r="V15" s="294"/>
      <c r="W15" s="294"/>
      <c r="X15" s="278"/>
      <c r="Y15" s="275"/>
      <c r="Z15" s="275"/>
    </row>
    <row r="16" spans="1:27" ht="25.35" customHeight="1">
      <c r="A16" s="282">
        <v>4</v>
      </c>
      <c r="B16" s="276">
        <v>3</v>
      </c>
      <c r="C16" s="270" t="s">
        <v>319</v>
      </c>
      <c r="D16" s="269">
        <v>17223.68</v>
      </c>
      <c r="E16" s="268">
        <v>25169.09</v>
      </c>
      <c r="F16" s="271">
        <f t="shared" ref="F16:F21" si="1">(D16-E16)/E16</f>
        <v>-0.31568125824175602</v>
      </c>
      <c r="G16" s="269">
        <v>2765</v>
      </c>
      <c r="H16" s="268">
        <v>94</v>
      </c>
      <c r="I16" s="268">
        <f t="shared" si="0"/>
        <v>29.414893617021278</v>
      </c>
      <c r="J16" s="268">
        <v>9</v>
      </c>
      <c r="K16" s="268">
        <v>5</v>
      </c>
      <c r="L16" s="269">
        <v>322589.90000000002</v>
      </c>
      <c r="M16" s="269">
        <v>46712</v>
      </c>
      <c r="N16" s="267">
        <v>44484</v>
      </c>
      <c r="O16" s="265" t="s">
        <v>73</v>
      </c>
      <c r="P16" s="243"/>
      <c r="Q16" s="293"/>
      <c r="R16" s="293"/>
      <c r="S16" s="293"/>
      <c r="T16" s="293"/>
      <c r="U16" s="294"/>
      <c r="V16" s="294"/>
      <c r="W16" s="294"/>
      <c r="X16" s="278"/>
      <c r="Y16" s="275"/>
      <c r="Z16" s="275"/>
    </row>
    <row r="17" spans="1:26" s="277" customFormat="1" ht="25.35" customHeight="1">
      <c r="A17" s="282">
        <v>5</v>
      </c>
      <c r="B17" s="296">
        <v>6</v>
      </c>
      <c r="C17" s="288" t="s">
        <v>306</v>
      </c>
      <c r="D17" s="287">
        <v>17139.48</v>
      </c>
      <c r="E17" s="286">
        <v>21124.2</v>
      </c>
      <c r="F17" s="291">
        <f t="shared" si="1"/>
        <v>-0.18863294231260833</v>
      </c>
      <c r="G17" s="287">
        <v>2638</v>
      </c>
      <c r="H17" s="286">
        <v>80</v>
      </c>
      <c r="I17" s="286">
        <f t="shared" si="0"/>
        <v>32.975000000000001</v>
      </c>
      <c r="J17" s="286">
        <v>9</v>
      </c>
      <c r="K17" s="286">
        <v>7</v>
      </c>
      <c r="L17" s="287">
        <v>398101</v>
      </c>
      <c r="M17" s="287">
        <v>58983</v>
      </c>
      <c r="N17" s="284">
        <v>44470</v>
      </c>
      <c r="O17" s="281" t="s">
        <v>52</v>
      </c>
      <c r="P17" s="279"/>
      <c r="Q17" s="293"/>
      <c r="R17" s="293"/>
      <c r="S17" s="293"/>
      <c r="T17" s="293"/>
      <c r="U17" s="294"/>
      <c r="V17" s="294"/>
      <c r="W17" s="278"/>
      <c r="X17" s="295"/>
      <c r="Y17" s="295"/>
      <c r="Z17" s="294"/>
    </row>
    <row r="18" spans="1:26" s="277" customFormat="1" ht="25.35" customHeight="1">
      <c r="A18" s="282">
        <v>6</v>
      </c>
      <c r="B18" s="296">
        <v>4</v>
      </c>
      <c r="C18" s="288" t="s">
        <v>308</v>
      </c>
      <c r="D18" s="287">
        <v>16597.78</v>
      </c>
      <c r="E18" s="286">
        <v>25015.040000000001</v>
      </c>
      <c r="F18" s="291">
        <f t="shared" si="1"/>
        <v>-0.33648796883794718</v>
      </c>
      <c r="G18" s="287">
        <v>3173</v>
      </c>
      <c r="H18" s="286">
        <v>143</v>
      </c>
      <c r="I18" s="286">
        <f t="shared" si="0"/>
        <v>22.18881118881119</v>
      </c>
      <c r="J18" s="286">
        <v>10</v>
      </c>
      <c r="K18" s="286">
        <v>6</v>
      </c>
      <c r="L18" s="287">
        <v>238914</v>
      </c>
      <c r="M18" s="287">
        <v>47625</v>
      </c>
      <c r="N18" s="284">
        <v>44477</v>
      </c>
      <c r="O18" s="283" t="s">
        <v>52</v>
      </c>
      <c r="P18" s="279"/>
      <c r="Q18" s="293"/>
      <c r="R18" s="293"/>
      <c r="S18" s="293"/>
      <c r="T18" s="293"/>
      <c r="U18" s="294"/>
      <c r="V18" s="294"/>
      <c r="W18" s="278"/>
      <c r="X18" s="295"/>
      <c r="Y18" s="295"/>
      <c r="Z18" s="294"/>
    </row>
    <row r="19" spans="1:26" s="277" customFormat="1" ht="25.35" customHeight="1">
      <c r="A19" s="282">
        <v>7</v>
      </c>
      <c r="B19" s="297">
        <v>2</v>
      </c>
      <c r="C19" s="288" t="s">
        <v>335</v>
      </c>
      <c r="D19" s="287">
        <v>14678</v>
      </c>
      <c r="E19" s="286">
        <v>28312.75</v>
      </c>
      <c r="F19" s="291">
        <f t="shared" si="1"/>
        <v>-0.48157632162188413</v>
      </c>
      <c r="G19" s="287">
        <v>2974</v>
      </c>
      <c r="H19" s="286">
        <v>144</v>
      </c>
      <c r="I19" s="286">
        <f t="shared" si="0"/>
        <v>20.652777777777779</v>
      </c>
      <c r="J19" s="286">
        <v>11</v>
      </c>
      <c r="K19" s="286">
        <v>3</v>
      </c>
      <c r="L19" s="287">
        <v>79524</v>
      </c>
      <c r="M19" s="287">
        <v>16648</v>
      </c>
      <c r="N19" s="284">
        <v>44498</v>
      </c>
      <c r="O19" s="283" t="s">
        <v>32</v>
      </c>
      <c r="P19" s="279"/>
      <c r="Q19" s="293"/>
      <c r="R19" s="293"/>
      <c r="S19" s="293"/>
      <c r="T19" s="293"/>
      <c r="U19" s="294"/>
      <c r="V19" s="294"/>
      <c r="W19" s="295"/>
      <c r="X19" s="295"/>
      <c r="Y19" s="278"/>
      <c r="Z19" s="294"/>
    </row>
    <row r="20" spans="1:26" s="277" customFormat="1" ht="25.35" customHeight="1">
      <c r="A20" s="282">
        <v>8</v>
      </c>
      <c r="B20" s="297">
        <v>5</v>
      </c>
      <c r="C20" s="288" t="s">
        <v>341</v>
      </c>
      <c r="D20" s="287">
        <v>11380.15</v>
      </c>
      <c r="E20" s="286">
        <v>21970.82</v>
      </c>
      <c r="F20" s="291">
        <f t="shared" si="1"/>
        <v>-0.48203344253878555</v>
      </c>
      <c r="G20" s="287">
        <v>2370</v>
      </c>
      <c r="H20" s="286">
        <v>149</v>
      </c>
      <c r="I20" s="286">
        <f t="shared" si="0"/>
        <v>15.906040268456376</v>
      </c>
      <c r="J20" s="286">
        <v>14</v>
      </c>
      <c r="K20" s="286">
        <v>2</v>
      </c>
      <c r="L20" s="287">
        <v>34274.589999999997</v>
      </c>
      <c r="M20" s="287">
        <v>7243</v>
      </c>
      <c r="N20" s="284">
        <v>44505</v>
      </c>
      <c r="O20" s="281" t="s">
        <v>27</v>
      </c>
      <c r="P20" s="279"/>
      <c r="R20" s="285"/>
      <c r="T20" s="279"/>
      <c r="U20" s="278"/>
      <c r="V20" s="278"/>
      <c r="W20" s="279"/>
      <c r="X20" s="278"/>
      <c r="Y20" s="278"/>
      <c r="Z20" s="278"/>
    </row>
    <row r="21" spans="1:26" ht="25.35" customHeight="1">
      <c r="A21" s="282">
        <v>9</v>
      </c>
      <c r="B21" s="276">
        <v>7</v>
      </c>
      <c r="C21" s="270" t="s">
        <v>285</v>
      </c>
      <c r="D21" s="269">
        <v>9724.9</v>
      </c>
      <c r="E21" s="268">
        <v>14122.76</v>
      </c>
      <c r="F21" s="271">
        <f t="shared" si="1"/>
        <v>-0.31140230379897416</v>
      </c>
      <c r="G21" s="269">
        <v>1551</v>
      </c>
      <c r="H21" s="268">
        <v>50</v>
      </c>
      <c r="I21" s="268">
        <f t="shared" si="0"/>
        <v>31.02</v>
      </c>
      <c r="J21" s="268">
        <v>7</v>
      </c>
      <c r="K21" s="268">
        <v>9</v>
      </c>
      <c r="L21" s="269">
        <v>439838.74</v>
      </c>
      <c r="M21" s="269">
        <v>65853</v>
      </c>
      <c r="N21" s="267">
        <v>44456</v>
      </c>
      <c r="O21" s="265" t="s">
        <v>34</v>
      </c>
      <c r="P21" s="243"/>
      <c r="Q21" s="277"/>
      <c r="R21" s="277"/>
      <c r="S21" s="277"/>
      <c r="T21" s="277"/>
      <c r="U21" s="277"/>
      <c r="V21" s="279"/>
      <c r="W21" s="8"/>
      <c r="X21" s="278"/>
      <c r="Y21" s="278"/>
      <c r="Z21" s="279"/>
    </row>
    <row r="22" spans="1:26" ht="25.35" customHeight="1">
      <c r="A22" s="282">
        <v>10</v>
      </c>
      <c r="B22" s="282" t="s">
        <v>67</v>
      </c>
      <c r="C22" s="270" t="s">
        <v>356</v>
      </c>
      <c r="D22" s="269">
        <v>9425.5</v>
      </c>
      <c r="E22" s="268" t="s">
        <v>30</v>
      </c>
      <c r="F22" s="286" t="s">
        <v>30</v>
      </c>
      <c r="G22" s="269">
        <v>1498</v>
      </c>
      <c r="H22" s="268">
        <v>61</v>
      </c>
      <c r="I22" s="268">
        <f t="shared" si="0"/>
        <v>24.557377049180328</v>
      </c>
      <c r="J22" s="268">
        <v>11</v>
      </c>
      <c r="K22" s="268">
        <v>1</v>
      </c>
      <c r="L22" s="269">
        <v>9425.5</v>
      </c>
      <c r="M22" s="269">
        <v>1498</v>
      </c>
      <c r="N22" s="267">
        <v>44512</v>
      </c>
      <c r="O22" s="265" t="s">
        <v>56</v>
      </c>
      <c r="P22" s="243"/>
      <c r="Q22" s="293"/>
      <c r="R22" s="277"/>
      <c r="S22" s="277"/>
      <c r="T22" s="277"/>
      <c r="U22" s="277"/>
      <c r="V22" s="277"/>
      <c r="W22" s="8"/>
      <c r="X22" s="33"/>
      <c r="Y22" s="278"/>
      <c r="Z22" s="33"/>
    </row>
    <row r="23" spans="1:26" ht="25.35" customHeight="1">
      <c r="A23" s="248"/>
      <c r="B23" s="248"/>
      <c r="C23" s="266" t="s">
        <v>29</v>
      </c>
      <c r="D23" s="249">
        <f>SUM(D13:D22)</f>
        <v>187558.38999999996</v>
      </c>
      <c r="E23" s="280">
        <v>256565.93000000002</v>
      </c>
      <c r="F23" s="292">
        <f t="shared" ref="F23" si="2">(D23-E23)/E23</f>
        <v>-0.26896610941289073</v>
      </c>
      <c r="G23" s="280">
        <f t="shared" ref="G23" si="3">SUM(G13:G22)</f>
        <v>31977</v>
      </c>
      <c r="H23" s="249"/>
      <c r="I23" s="251"/>
      <c r="J23" s="250"/>
      <c r="K23" s="252"/>
      <c r="L23" s="253"/>
      <c r="M23" s="257"/>
      <c r="N23" s="254"/>
      <c r="O23" s="258"/>
      <c r="P23" s="243"/>
      <c r="R23" s="243"/>
    </row>
    <row r="24" spans="1:26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</row>
    <row r="25" spans="1:26" ht="25.35" customHeight="1">
      <c r="A25" s="282">
        <v>11</v>
      </c>
      <c r="B25" s="276">
        <v>8</v>
      </c>
      <c r="C25" s="270" t="s">
        <v>288</v>
      </c>
      <c r="D25" s="269">
        <v>6529.62</v>
      </c>
      <c r="E25" s="268">
        <v>12755.16</v>
      </c>
      <c r="F25" s="271">
        <f>(D25-E25)/E25</f>
        <v>-0.48808011816394309</v>
      </c>
      <c r="G25" s="269">
        <v>1336</v>
      </c>
      <c r="H25" s="268">
        <v>62</v>
      </c>
      <c r="I25" s="268">
        <f t="shared" ref="I25:I32" si="4">G25/H25</f>
        <v>21.548387096774192</v>
      </c>
      <c r="J25" s="268">
        <v>9</v>
      </c>
      <c r="K25" s="268">
        <v>9</v>
      </c>
      <c r="L25" s="269">
        <v>232927</v>
      </c>
      <c r="M25" s="269">
        <v>47549</v>
      </c>
      <c r="N25" s="267">
        <v>44456</v>
      </c>
      <c r="O25" s="265" t="s">
        <v>52</v>
      </c>
      <c r="P25" s="243"/>
      <c r="Q25" s="293"/>
      <c r="R25" s="293"/>
      <c r="S25" s="293"/>
      <c r="T25" s="277"/>
      <c r="U25" s="277"/>
      <c r="V25" s="277"/>
      <c r="W25" s="294"/>
      <c r="X25" s="278"/>
      <c r="Y25" s="295"/>
      <c r="Z25" s="295"/>
    </row>
    <row r="26" spans="1:26" s="277" customFormat="1" ht="25.35" customHeight="1">
      <c r="A26" s="282">
        <v>12</v>
      </c>
      <c r="B26" s="282" t="s">
        <v>67</v>
      </c>
      <c r="C26" s="288" t="s">
        <v>350</v>
      </c>
      <c r="D26" s="287">
        <v>6443.26</v>
      </c>
      <c r="E26" s="286" t="s">
        <v>30</v>
      </c>
      <c r="F26" s="286" t="s">
        <v>30</v>
      </c>
      <c r="G26" s="287">
        <v>1399</v>
      </c>
      <c r="H26" s="286">
        <v>101</v>
      </c>
      <c r="I26" s="286">
        <f t="shared" si="4"/>
        <v>13.851485148514852</v>
      </c>
      <c r="J26" s="286">
        <v>18</v>
      </c>
      <c r="K26" s="286">
        <v>1</v>
      </c>
      <c r="L26" s="287">
        <v>6953</v>
      </c>
      <c r="M26" s="287">
        <v>1539</v>
      </c>
      <c r="N26" s="284">
        <v>44512</v>
      </c>
      <c r="O26" s="283" t="s">
        <v>33</v>
      </c>
      <c r="P26" s="279"/>
      <c r="Q26" s="293"/>
      <c r="R26" s="293"/>
      <c r="S26" s="293"/>
      <c r="T26" s="293"/>
      <c r="U26" s="294"/>
      <c r="V26" s="294"/>
      <c r="W26" s="294"/>
      <c r="X26" s="278"/>
      <c r="Y26" s="295"/>
      <c r="Z26" s="295"/>
    </row>
    <row r="27" spans="1:26" ht="25.35" customHeight="1">
      <c r="A27" s="282">
        <v>13</v>
      </c>
      <c r="B27" s="298">
        <v>9</v>
      </c>
      <c r="C27" s="270" t="s">
        <v>286</v>
      </c>
      <c r="D27" s="269">
        <v>6282.94</v>
      </c>
      <c r="E27" s="268">
        <v>10196.799999999999</v>
      </c>
      <c r="F27" s="271">
        <f>(D27-E27)/E27</f>
        <v>-0.38383218264553587</v>
      </c>
      <c r="G27" s="269">
        <v>1112</v>
      </c>
      <c r="H27" s="268">
        <v>25</v>
      </c>
      <c r="I27" s="268">
        <f t="shared" si="4"/>
        <v>44.48</v>
      </c>
      <c r="J27" s="268">
        <v>6</v>
      </c>
      <c r="K27" s="268">
        <v>9</v>
      </c>
      <c r="L27" s="269">
        <v>114936</v>
      </c>
      <c r="M27" s="269">
        <v>20454</v>
      </c>
      <c r="N27" s="267">
        <v>44456</v>
      </c>
      <c r="O27" s="265" t="s">
        <v>287</v>
      </c>
      <c r="P27" s="243"/>
      <c r="Q27" s="293"/>
      <c r="R27" s="277"/>
      <c r="S27" s="277"/>
      <c r="T27" s="277"/>
      <c r="U27" s="277"/>
      <c r="V27" s="277"/>
      <c r="W27" s="8"/>
      <c r="X27" s="33"/>
      <c r="Y27" s="278"/>
      <c r="Z27" s="33"/>
    </row>
    <row r="28" spans="1:26" ht="25.35" customHeight="1">
      <c r="A28" s="282">
        <v>14</v>
      </c>
      <c r="B28" s="296">
        <v>10</v>
      </c>
      <c r="C28" s="270" t="s">
        <v>342</v>
      </c>
      <c r="D28" s="287">
        <v>4169.22</v>
      </c>
      <c r="E28" s="268">
        <v>8178.74</v>
      </c>
      <c r="F28" s="271">
        <f>(D28-E28)/E28</f>
        <v>-0.49023688245377645</v>
      </c>
      <c r="G28" s="269">
        <v>660</v>
      </c>
      <c r="H28" s="268">
        <v>26</v>
      </c>
      <c r="I28" s="268">
        <f t="shared" si="4"/>
        <v>25.384615384615383</v>
      </c>
      <c r="J28" s="268">
        <v>6</v>
      </c>
      <c r="K28" s="268">
        <v>3</v>
      </c>
      <c r="L28" s="287">
        <v>37189</v>
      </c>
      <c r="M28" s="269">
        <v>5853</v>
      </c>
      <c r="N28" s="267">
        <v>44498</v>
      </c>
      <c r="O28" s="265" t="s">
        <v>32</v>
      </c>
      <c r="P28" s="243"/>
      <c r="Q28" s="293"/>
      <c r="R28" s="277"/>
      <c r="S28" s="277"/>
      <c r="T28" s="277"/>
      <c r="U28" s="277"/>
      <c r="V28" s="277"/>
      <c r="W28" s="8"/>
      <c r="X28" s="278"/>
      <c r="Y28" s="278"/>
      <c r="Z28" s="33"/>
    </row>
    <row r="29" spans="1:26" ht="25.35" customHeight="1">
      <c r="A29" s="282">
        <v>15</v>
      </c>
      <c r="B29" s="276">
        <v>11</v>
      </c>
      <c r="C29" s="270" t="s">
        <v>332</v>
      </c>
      <c r="D29" s="269">
        <v>3141.73</v>
      </c>
      <c r="E29" s="268">
        <v>7035.37</v>
      </c>
      <c r="F29" s="271">
        <f>(D29-E29)/E29</f>
        <v>-0.55343784335436519</v>
      </c>
      <c r="G29" s="269">
        <v>465</v>
      </c>
      <c r="H29" s="268">
        <v>33</v>
      </c>
      <c r="I29" s="268">
        <f t="shared" si="4"/>
        <v>14.090909090909092</v>
      </c>
      <c r="J29" s="268">
        <v>7</v>
      </c>
      <c r="K29" s="268">
        <v>4</v>
      </c>
      <c r="L29" s="269">
        <v>55795</v>
      </c>
      <c r="M29" s="269">
        <v>8723</v>
      </c>
      <c r="N29" s="267">
        <v>44491</v>
      </c>
      <c r="O29" s="265" t="s">
        <v>52</v>
      </c>
      <c r="P29" s="243"/>
      <c r="Q29" s="293"/>
      <c r="R29" s="293"/>
      <c r="S29" s="277"/>
      <c r="T29" s="277"/>
      <c r="U29" s="279"/>
      <c r="V29" s="279"/>
      <c r="W29" s="8"/>
      <c r="X29" s="279"/>
      <c r="Y29" s="278"/>
      <c r="Z29" s="33"/>
    </row>
    <row r="30" spans="1:26" ht="25.35" customHeight="1">
      <c r="A30" s="282">
        <v>16</v>
      </c>
      <c r="B30" s="276">
        <v>12</v>
      </c>
      <c r="C30" s="270" t="s">
        <v>327</v>
      </c>
      <c r="D30" s="269">
        <v>2373.2600000000002</v>
      </c>
      <c r="E30" s="268">
        <v>3901.69</v>
      </c>
      <c r="F30" s="271">
        <f>(D30-E30)/E30</f>
        <v>-0.39173537620877102</v>
      </c>
      <c r="G30" s="269">
        <v>386</v>
      </c>
      <c r="H30" s="268">
        <v>27</v>
      </c>
      <c r="I30" s="268">
        <f t="shared" si="4"/>
        <v>14.296296296296296</v>
      </c>
      <c r="J30" s="268">
        <v>7</v>
      </c>
      <c r="K30" s="268">
        <v>4</v>
      </c>
      <c r="L30" s="269">
        <v>36746</v>
      </c>
      <c r="M30" s="269">
        <v>5883</v>
      </c>
      <c r="N30" s="267">
        <v>44491</v>
      </c>
      <c r="O30" s="265" t="s">
        <v>33</v>
      </c>
      <c r="P30" s="243"/>
      <c r="Q30" s="293"/>
      <c r="R30" s="277"/>
      <c r="S30" s="277"/>
      <c r="T30" s="277"/>
      <c r="U30" s="277"/>
      <c r="V30" s="277"/>
      <c r="W30" s="8"/>
      <c r="X30" s="278"/>
      <c r="Y30" s="278"/>
      <c r="Z30" s="33"/>
    </row>
    <row r="31" spans="1:26" ht="25.35" customHeight="1">
      <c r="A31" s="282">
        <v>17</v>
      </c>
      <c r="B31" s="276" t="s">
        <v>40</v>
      </c>
      <c r="C31" s="270" t="s">
        <v>357</v>
      </c>
      <c r="D31" s="269">
        <v>2370.11</v>
      </c>
      <c r="E31" s="268" t="s">
        <v>30</v>
      </c>
      <c r="F31" s="286" t="s">
        <v>30</v>
      </c>
      <c r="G31" s="269">
        <v>327</v>
      </c>
      <c r="H31" s="268">
        <v>8</v>
      </c>
      <c r="I31" s="268">
        <f t="shared" si="4"/>
        <v>40.875</v>
      </c>
      <c r="J31" s="268">
        <v>7</v>
      </c>
      <c r="K31" s="268">
        <v>0</v>
      </c>
      <c r="L31" s="269">
        <v>2370.11</v>
      </c>
      <c r="M31" s="269">
        <v>327</v>
      </c>
      <c r="N31" s="267" t="s">
        <v>190</v>
      </c>
      <c r="O31" s="265" t="s">
        <v>73</v>
      </c>
      <c r="P31" s="243"/>
      <c r="Q31" s="277"/>
      <c r="R31" s="277"/>
      <c r="S31" s="277"/>
      <c r="T31" s="277"/>
      <c r="U31" s="277"/>
      <c r="V31" s="277"/>
      <c r="W31" s="8"/>
      <c r="X31" s="33"/>
      <c r="Y31" s="278"/>
      <c r="Z31" s="33"/>
    </row>
    <row r="32" spans="1:26" s="277" customFormat="1" ht="25.35" customHeight="1">
      <c r="A32" s="282">
        <v>18</v>
      </c>
      <c r="B32" s="296">
        <v>13</v>
      </c>
      <c r="C32" s="288" t="s">
        <v>325</v>
      </c>
      <c r="D32" s="287">
        <v>799.45</v>
      </c>
      <c r="E32" s="286">
        <v>1641.72</v>
      </c>
      <c r="F32" s="291">
        <f>(D32-E32)/E32</f>
        <v>-0.51304120069195724</v>
      </c>
      <c r="G32" s="287">
        <v>132</v>
      </c>
      <c r="H32" s="286">
        <v>5</v>
      </c>
      <c r="I32" s="286">
        <f t="shared" si="4"/>
        <v>26.4</v>
      </c>
      <c r="J32" s="286">
        <v>1</v>
      </c>
      <c r="K32" s="286">
        <v>5</v>
      </c>
      <c r="L32" s="287">
        <v>30365</v>
      </c>
      <c r="M32" s="287">
        <v>4888</v>
      </c>
      <c r="N32" s="284">
        <v>44484</v>
      </c>
      <c r="O32" s="283" t="s">
        <v>32</v>
      </c>
      <c r="P32" s="279"/>
      <c r="Q32" s="293"/>
      <c r="R32" s="293"/>
      <c r="S32" s="293"/>
      <c r="T32" s="293"/>
      <c r="U32" s="294"/>
      <c r="V32" s="294"/>
      <c r="W32" s="295"/>
      <c r="X32" s="278"/>
      <c r="Y32" s="295"/>
      <c r="Z32" s="294"/>
    </row>
    <row r="33" spans="1:26" s="277" customFormat="1" ht="25.35" customHeight="1">
      <c r="A33" s="282">
        <v>19</v>
      </c>
      <c r="B33" s="296">
        <v>21</v>
      </c>
      <c r="C33" s="289" t="s">
        <v>98</v>
      </c>
      <c r="D33" s="287">
        <v>448</v>
      </c>
      <c r="E33" s="287">
        <v>262</v>
      </c>
      <c r="F33" s="291">
        <f>(D33-E33)/E33</f>
        <v>0.70992366412213737</v>
      </c>
      <c r="G33" s="287">
        <v>76</v>
      </c>
      <c r="H33" s="286" t="s">
        <v>30</v>
      </c>
      <c r="I33" s="286" t="s">
        <v>30</v>
      </c>
      <c r="J33" s="286">
        <v>1</v>
      </c>
      <c r="K33" s="286">
        <v>27</v>
      </c>
      <c r="L33" s="287">
        <v>16180.05</v>
      </c>
      <c r="M33" s="287">
        <v>2894</v>
      </c>
      <c r="N33" s="284">
        <v>44330</v>
      </c>
      <c r="O33" s="283" t="s">
        <v>99</v>
      </c>
      <c r="P33" s="279"/>
      <c r="Q33" s="293"/>
      <c r="R33" s="293"/>
      <c r="S33" s="293"/>
      <c r="T33" s="293"/>
      <c r="U33" s="294"/>
      <c r="V33" s="294"/>
      <c r="W33" s="278"/>
      <c r="X33" s="295"/>
      <c r="Y33" s="295"/>
      <c r="Z33" s="294"/>
    </row>
    <row r="34" spans="1:26" s="277" customFormat="1" ht="25.35" customHeight="1">
      <c r="A34" s="282">
        <v>20</v>
      </c>
      <c r="B34" s="296">
        <v>20</v>
      </c>
      <c r="C34" s="288" t="s">
        <v>344</v>
      </c>
      <c r="D34" s="287">
        <v>404</v>
      </c>
      <c r="E34" s="286">
        <v>339</v>
      </c>
      <c r="F34" s="291">
        <f>(D34-E34)/E34</f>
        <v>0.19174041297935104</v>
      </c>
      <c r="G34" s="287">
        <v>65</v>
      </c>
      <c r="H34" s="286">
        <v>10</v>
      </c>
      <c r="I34" s="286">
        <f>G34/H34</f>
        <v>6.5</v>
      </c>
      <c r="J34" s="286">
        <v>4</v>
      </c>
      <c r="K34" s="286">
        <v>3</v>
      </c>
      <c r="L34" s="287">
        <v>2501.75</v>
      </c>
      <c r="M34" s="287">
        <v>442</v>
      </c>
      <c r="N34" s="284">
        <v>44498</v>
      </c>
      <c r="O34" s="283" t="s">
        <v>56</v>
      </c>
      <c r="P34" s="279"/>
      <c r="Q34" s="293"/>
      <c r="R34" s="293"/>
      <c r="S34" s="293"/>
      <c r="T34" s="293"/>
      <c r="U34" s="294"/>
      <c r="V34" s="294"/>
      <c r="W34" s="295"/>
      <c r="X34" s="278"/>
      <c r="Y34" s="295"/>
      <c r="Z34" s="294"/>
    </row>
    <row r="35" spans="1:26" ht="25.2" customHeight="1">
      <c r="A35" s="248"/>
      <c r="B35" s="248"/>
      <c r="C35" s="266" t="s">
        <v>85</v>
      </c>
      <c r="D35" s="249">
        <f>SUM(D23:D34)</f>
        <v>220519.97999999998</v>
      </c>
      <c r="E35" s="280">
        <v>273340.71000000002</v>
      </c>
      <c r="F35" s="292">
        <f>(D35-E35)/E35</f>
        <v>-0.19324135801066747</v>
      </c>
      <c r="G35" s="280">
        <f t="shared" ref="G35" si="5">SUM(G23:G34)</f>
        <v>37935</v>
      </c>
      <c r="H35" s="249"/>
      <c r="I35" s="251"/>
      <c r="J35" s="250"/>
      <c r="K35" s="252"/>
      <c r="L35" s="253"/>
      <c r="M35" s="257"/>
      <c r="N35" s="254"/>
      <c r="O35" s="258"/>
      <c r="P35" s="243"/>
      <c r="R35" s="243"/>
    </row>
    <row r="36" spans="1:26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6" ht="25.35" customHeight="1">
      <c r="A37" s="282">
        <v>21</v>
      </c>
      <c r="B37" s="276">
        <v>16</v>
      </c>
      <c r="C37" s="270" t="s">
        <v>333</v>
      </c>
      <c r="D37" s="269">
        <v>313.59000000000003</v>
      </c>
      <c r="E37" s="268">
        <v>623.6</v>
      </c>
      <c r="F37" s="271">
        <f>(D37-E37)/E37</f>
        <v>-0.49712957023733156</v>
      </c>
      <c r="G37" s="269">
        <v>54</v>
      </c>
      <c r="H37" s="268">
        <v>6</v>
      </c>
      <c r="I37" s="268">
        <f>G37/H37</f>
        <v>9</v>
      </c>
      <c r="J37" s="268">
        <v>2</v>
      </c>
      <c r="K37" s="268">
        <v>4</v>
      </c>
      <c r="L37" s="269">
        <v>11517.48</v>
      </c>
      <c r="M37" s="269">
        <v>1868</v>
      </c>
      <c r="N37" s="267">
        <v>44491</v>
      </c>
      <c r="O37" s="265" t="s">
        <v>43</v>
      </c>
      <c r="P37" s="243"/>
      <c r="Q37" s="273"/>
      <c r="W37" s="8"/>
      <c r="Y37" s="240"/>
      <c r="Z37" s="33"/>
    </row>
    <row r="38" spans="1:26" s="277" customFormat="1" ht="25.35" customHeight="1">
      <c r="A38" s="282">
        <v>22</v>
      </c>
      <c r="B38" s="297">
        <v>15</v>
      </c>
      <c r="C38" s="288" t="s">
        <v>313</v>
      </c>
      <c r="D38" s="287">
        <v>160.5</v>
      </c>
      <c r="E38" s="286">
        <v>859.2</v>
      </c>
      <c r="F38" s="291">
        <f>(D38-E38)/E38</f>
        <v>-0.81319832402234637</v>
      </c>
      <c r="G38" s="287">
        <v>69</v>
      </c>
      <c r="H38" s="286">
        <v>3</v>
      </c>
      <c r="I38" s="286">
        <f>G38/H38</f>
        <v>23</v>
      </c>
      <c r="J38" s="286">
        <v>2</v>
      </c>
      <c r="K38" s="286">
        <v>6</v>
      </c>
      <c r="L38" s="287">
        <v>14058.98</v>
      </c>
      <c r="M38" s="287">
        <v>2581</v>
      </c>
      <c r="N38" s="284">
        <v>44477</v>
      </c>
      <c r="O38" s="283" t="s">
        <v>43</v>
      </c>
      <c r="P38" s="279"/>
      <c r="Q38" s="293"/>
      <c r="W38" s="8"/>
      <c r="Y38" s="278"/>
      <c r="Z38" s="33"/>
    </row>
    <row r="39" spans="1:26" ht="25.35" customHeight="1">
      <c r="A39" s="282">
        <v>23</v>
      </c>
      <c r="B39" s="290" t="s">
        <v>30</v>
      </c>
      <c r="C39" s="270" t="s">
        <v>300</v>
      </c>
      <c r="D39" s="269">
        <v>153.1</v>
      </c>
      <c r="E39" s="268" t="s">
        <v>30</v>
      </c>
      <c r="F39" s="286" t="s">
        <v>30</v>
      </c>
      <c r="G39" s="269">
        <v>50</v>
      </c>
      <c r="H39" s="268">
        <v>1</v>
      </c>
      <c r="I39" s="268">
        <f>G39/H39</f>
        <v>50</v>
      </c>
      <c r="J39" s="268">
        <v>1</v>
      </c>
      <c r="K39" s="268">
        <v>7</v>
      </c>
      <c r="L39" s="269">
        <v>45319.96</v>
      </c>
      <c r="M39" s="269">
        <v>9563</v>
      </c>
      <c r="N39" s="267">
        <v>44470</v>
      </c>
      <c r="O39" s="265" t="s">
        <v>27</v>
      </c>
      <c r="P39" s="243"/>
      <c r="Q39" s="273"/>
      <c r="W39" s="8"/>
      <c r="Z39" s="33"/>
    </row>
    <row r="40" spans="1:26" ht="25.35" customHeight="1">
      <c r="A40" s="282">
        <v>24</v>
      </c>
      <c r="B40" s="296">
        <v>25</v>
      </c>
      <c r="C40" s="270" t="s">
        <v>326</v>
      </c>
      <c r="D40" s="269">
        <v>150</v>
      </c>
      <c r="E40" s="268">
        <v>95</v>
      </c>
      <c r="F40" s="271">
        <f>(D40-E40)/E40</f>
        <v>0.57894736842105265</v>
      </c>
      <c r="G40" s="269">
        <v>25</v>
      </c>
      <c r="H40" s="268" t="s">
        <v>30</v>
      </c>
      <c r="I40" s="268" t="s">
        <v>30</v>
      </c>
      <c r="J40" s="268">
        <v>1</v>
      </c>
      <c r="K40" s="268">
        <v>5</v>
      </c>
      <c r="L40" s="269">
        <v>1245.81</v>
      </c>
      <c r="M40" s="269">
        <v>236</v>
      </c>
      <c r="N40" s="267">
        <v>44484</v>
      </c>
      <c r="O40" s="265" t="s">
        <v>99</v>
      </c>
      <c r="P40" s="243"/>
      <c r="Q40" s="273"/>
      <c r="R40" s="273"/>
      <c r="S40" s="273"/>
      <c r="T40" s="273"/>
      <c r="U40" s="274"/>
      <c r="V40" s="274"/>
      <c r="W40" s="274"/>
      <c r="X40" s="275"/>
      <c r="Y40" s="275"/>
      <c r="Z40" s="240"/>
    </row>
    <row r="41" spans="1:26" ht="25.35" customHeight="1">
      <c r="A41" s="282">
        <v>25</v>
      </c>
      <c r="B41" s="286" t="s">
        <v>30</v>
      </c>
      <c r="C41" s="270" t="s">
        <v>358</v>
      </c>
      <c r="D41" s="287">
        <v>143</v>
      </c>
      <c r="E41" s="268" t="s">
        <v>30</v>
      </c>
      <c r="F41" s="286" t="s">
        <v>30</v>
      </c>
      <c r="G41" s="269">
        <v>32</v>
      </c>
      <c r="H41" s="268">
        <v>12</v>
      </c>
      <c r="I41" s="268">
        <f>G41/H41</f>
        <v>2.6666666666666665</v>
      </c>
      <c r="J41" s="268">
        <v>5</v>
      </c>
      <c r="K41" s="268">
        <v>2</v>
      </c>
      <c r="L41" s="287">
        <v>484.74</v>
      </c>
      <c r="M41" s="269">
        <v>98</v>
      </c>
      <c r="N41" s="267">
        <v>44505</v>
      </c>
      <c r="O41" s="265" t="s">
        <v>359</v>
      </c>
      <c r="P41" s="243"/>
      <c r="Q41" s="273"/>
      <c r="R41" s="273"/>
      <c r="S41" s="273"/>
      <c r="T41" s="273"/>
      <c r="U41" s="274"/>
      <c r="V41" s="274"/>
      <c r="W41" s="275"/>
      <c r="X41" s="240"/>
      <c r="Y41" s="274"/>
      <c r="Z41" s="275"/>
    </row>
    <row r="42" spans="1:26" ht="25.35" customHeight="1">
      <c r="A42" s="282">
        <v>26</v>
      </c>
      <c r="B42" s="286" t="s">
        <v>30</v>
      </c>
      <c r="C42" s="288" t="s">
        <v>264</v>
      </c>
      <c r="D42" s="287">
        <v>35.5</v>
      </c>
      <c r="E42" s="286" t="s">
        <v>30</v>
      </c>
      <c r="F42" s="286" t="s">
        <v>30</v>
      </c>
      <c r="G42" s="269">
        <v>116</v>
      </c>
      <c r="H42" s="286">
        <v>4</v>
      </c>
      <c r="I42" s="286">
        <f>G42/H42</f>
        <v>29</v>
      </c>
      <c r="J42" s="268">
        <v>1</v>
      </c>
      <c r="K42" s="268" t="s">
        <v>30</v>
      </c>
      <c r="L42" s="269">
        <v>25035.360000000001</v>
      </c>
      <c r="M42" s="269">
        <v>5619</v>
      </c>
      <c r="N42" s="267">
        <v>44442</v>
      </c>
      <c r="O42" s="265" t="s">
        <v>265</v>
      </c>
      <c r="P42" s="243"/>
      <c r="Q42" s="273"/>
      <c r="R42" s="273"/>
      <c r="S42" s="273"/>
      <c r="T42" s="273"/>
      <c r="U42" s="274"/>
      <c r="V42" s="274"/>
      <c r="W42" s="275"/>
      <c r="X42" s="240"/>
      <c r="Y42" s="274"/>
      <c r="Z42" s="275"/>
    </row>
    <row r="43" spans="1:26" ht="25.35" customHeight="1">
      <c r="A43" s="282">
        <v>27</v>
      </c>
      <c r="B43" s="286" t="s">
        <v>30</v>
      </c>
      <c r="C43" s="299" t="s">
        <v>170</v>
      </c>
      <c r="D43" s="269">
        <v>30</v>
      </c>
      <c r="E43" s="268" t="s">
        <v>30</v>
      </c>
      <c r="F43" s="286" t="s">
        <v>30</v>
      </c>
      <c r="G43" s="269">
        <v>6</v>
      </c>
      <c r="H43" s="286">
        <v>1</v>
      </c>
      <c r="I43" s="268">
        <f>G43/H43</f>
        <v>6</v>
      </c>
      <c r="J43" s="268">
        <v>1</v>
      </c>
      <c r="K43" s="268" t="s">
        <v>30</v>
      </c>
      <c r="L43" s="269">
        <v>48977.85</v>
      </c>
      <c r="M43" s="269">
        <v>11022</v>
      </c>
      <c r="N43" s="267">
        <v>44372</v>
      </c>
      <c r="O43" s="265" t="s">
        <v>43</v>
      </c>
      <c r="P43" s="243"/>
      <c r="Q43" s="273"/>
      <c r="R43" s="273"/>
      <c r="S43" s="273"/>
      <c r="T43" s="273"/>
      <c r="U43" s="274"/>
      <c r="V43" s="274"/>
      <c r="W43" s="274"/>
      <c r="X43" s="275"/>
      <c r="Y43" s="275"/>
      <c r="Z43" s="240"/>
    </row>
    <row r="44" spans="1:26" ht="25.35" customHeight="1">
      <c r="A44" s="248"/>
      <c r="B44" s="248"/>
      <c r="C44" s="266" t="s">
        <v>114</v>
      </c>
      <c r="D44" s="249">
        <f>SUM(D35:D43)</f>
        <v>221505.66999999998</v>
      </c>
      <c r="E44" s="280">
        <v>274271.26</v>
      </c>
      <c r="F44" s="292">
        <f t="shared" ref="F44" si="6">(D44-E44)/E44</f>
        <v>-0.19238468514710591</v>
      </c>
      <c r="G44" s="280">
        <f t="shared" ref="G44" si="7">SUM(G35:G43)</f>
        <v>38287</v>
      </c>
      <c r="H44" s="249"/>
      <c r="I44" s="251"/>
      <c r="J44" s="250"/>
      <c r="K44" s="252"/>
      <c r="L44" s="253"/>
      <c r="M44" s="257"/>
      <c r="N44" s="254"/>
      <c r="O44" s="258"/>
    </row>
    <row r="45" spans="1:26" ht="23.1" customHeight="1"/>
    <row r="46" spans="1:26" ht="17.25" customHeight="1"/>
    <row r="59" spans="16:18">
      <c r="R59" s="243"/>
    </row>
    <row r="62" spans="16:18">
      <c r="P62" s="243"/>
    </row>
    <row r="66" ht="12" customHeight="1"/>
  </sheetData>
  <sortState xmlns:xlrd2="http://schemas.microsoft.com/office/spreadsheetml/2017/richdata2" ref="B13:O43">
    <sortCondition descending="1" ref="D13:D43"/>
  </sortState>
  <mergeCells count="19">
    <mergeCell ref="I5:I8"/>
    <mergeCell ref="G6:G7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62AB-76A6-4169-AF25-349EAD2D87BC}">
  <dimension ref="A1:AA65"/>
  <sheetViews>
    <sheetView topLeftCell="A4" zoomScale="60" zoomScaleNormal="60" workbookViewId="0">
      <selection activeCell="C54" sqref="C54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3.6640625" style="137" customWidth="1"/>
    <col min="24" max="24" width="14.88671875" style="137" customWidth="1"/>
    <col min="25" max="25" width="12.5546875" style="137" bestFit="1" customWidth="1"/>
    <col min="26" max="26" width="12" style="137" bestFit="1" customWidth="1"/>
    <col min="27" max="16384" width="8.88671875" style="137"/>
  </cols>
  <sheetData>
    <row r="1" spans="1:27" ht="19.5" customHeight="1">
      <c r="E1" s="2" t="s">
        <v>347</v>
      </c>
      <c r="F1" s="2"/>
      <c r="G1" s="2"/>
      <c r="H1" s="2"/>
      <c r="I1" s="2"/>
    </row>
    <row r="2" spans="1:27" ht="19.5" customHeight="1">
      <c r="E2" s="2" t="s">
        <v>348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 ht="21.6">
      <c r="A6" s="346"/>
      <c r="B6" s="346"/>
      <c r="C6" s="343"/>
      <c r="D6" s="138" t="s">
        <v>345</v>
      </c>
      <c r="E6" s="138" t="s">
        <v>337</v>
      </c>
      <c r="F6" s="343"/>
      <c r="G6" s="138" t="s">
        <v>345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227"/>
      <c r="E9" s="227"/>
      <c r="F9" s="342" t="s">
        <v>15</v>
      </c>
      <c r="G9" s="227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 ht="21.6">
      <c r="A10" s="346"/>
      <c r="B10" s="346"/>
      <c r="C10" s="343"/>
      <c r="D10" s="228" t="s">
        <v>346</v>
      </c>
      <c r="E10" s="228" t="s">
        <v>339</v>
      </c>
      <c r="F10" s="343"/>
      <c r="G10" s="228" t="s">
        <v>346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228" t="s">
        <v>14</v>
      </c>
      <c r="E11" s="138" t="s">
        <v>14</v>
      </c>
      <c r="F11" s="343"/>
      <c r="G11" s="228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229"/>
      <c r="E12" s="5" t="s">
        <v>2</v>
      </c>
      <c r="F12" s="344"/>
      <c r="G12" s="229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139"/>
      <c r="X12" s="33"/>
      <c r="Y12" s="8"/>
      <c r="Z12" s="139"/>
    </row>
    <row r="13" spans="1:27" ht="25.35" customHeight="1">
      <c r="A13" s="157">
        <v>1</v>
      </c>
      <c r="B13" s="157" t="s">
        <v>67</v>
      </c>
      <c r="C13" s="164" t="s">
        <v>343</v>
      </c>
      <c r="D13" s="163">
        <v>89720.57</v>
      </c>
      <c r="E13" s="162" t="s">
        <v>30</v>
      </c>
      <c r="F13" s="162" t="s">
        <v>30</v>
      </c>
      <c r="G13" s="163">
        <v>12672</v>
      </c>
      <c r="H13" s="162">
        <v>302</v>
      </c>
      <c r="I13" s="162">
        <f t="shared" ref="I13:I22" si="0">G13/H13</f>
        <v>41.960264900662253</v>
      </c>
      <c r="J13" s="162">
        <v>15</v>
      </c>
      <c r="K13" s="162">
        <v>1</v>
      </c>
      <c r="L13" s="163">
        <v>92177</v>
      </c>
      <c r="M13" s="163">
        <v>13057</v>
      </c>
      <c r="N13" s="160">
        <v>44505</v>
      </c>
      <c r="O13" s="158" t="s">
        <v>32</v>
      </c>
      <c r="P13" s="140"/>
      <c r="Q13" s="172"/>
      <c r="R13" s="172"/>
      <c r="S13" s="172"/>
      <c r="T13" s="172"/>
      <c r="U13" s="173"/>
      <c r="V13" s="173"/>
      <c r="W13" s="173"/>
      <c r="X13" s="139"/>
      <c r="Y13" s="174"/>
      <c r="Z13" s="174"/>
      <c r="AA13" s="139"/>
    </row>
    <row r="14" spans="1:27" ht="25.35" customHeight="1">
      <c r="A14" s="157">
        <v>2</v>
      </c>
      <c r="B14" s="157">
        <v>3</v>
      </c>
      <c r="C14" s="164" t="s">
        <v>335</v>
      </c>
      <c r="D14" s="163">
        <v>28312.75</v>
      </c>
      <c r="E14" s="162">
        <v>36017.440000000002</v>
      </c>
      <c r="F14" s="168">
        <f>(D14-E14)/E14</f>
        <v>-0.2139155364734418</v>
      </c>
      <c r="G14" s="163">
        <v>6089</v>
      </c>
      <c r="H14" s="162">
        <v>212</v>
      </c>
      <c r="I14" s="162">
        <f t="shared" si="0"/>
        <v>28.721698113207548</v>
      </c>
      <c r="J14" s="162">
        <v>18</v>
      </c>
      <c r="K14" s="162">
        <v>2</v>
      </c>
      <c r="L14" s="163">
        <v>64846</v>
      </c>
      <c r="M14" s="163">
        <v>13674</v>
      </c>
      <c r="N14" s="160">
        <v>44498</v>
      </c>
      <c r="O14" s="158" t="s">
        <v>32</v>
      </c>
      <c r="P14" s="140"/>
      <c r="Q14" s="172"/>
      <c r="R14" s="172"/>
      <c r="S14" s="172"/>
      <c r="T14" s="172"/>
      <c r="U14" s="173"/>
      <c r="V14" s="173"/>
      <c r="W14" s="174"/>
      <c r="X14" s="174"/>
      <c r="Y14" s="139"/>
      <c r="Z14" s="173"/>
    </row>
    <row r="15" spans="1:27" ht="25.35" customHeight="1">
      <c r="A15" s="157">
        <v>3</v>
      </c>
      <c r="B15" s="157">
        <v>1</v>
      </c>
      <c r="C15" s="164" t="s">
        <v>319</v>
      </c>
      <c r="D15" s="163">
        <v>25169.09</v>
      </c>
      <c r="E15" s="162">
        <v>54603.08</v>
      </c>
      <c r="F15" s="168">
        <f>(D15-E15)/E15</f>
        <v>-0.53905365777901171</v>
      </c>
      <c r="G15" s="163">
        <v>4003</v>
      </c>
      <c r="H15" s="162">
        <v>127</v>
      </c>
      <c r="I15" s="162">
        <f t="shared" si="0"/>
        <v>31.519685039370078</v>
      </c>
      <c r="J15" s="162">
        <v>9</v>
      </c>
      <c r="K15" s="162">
        <v>4</v>
      </c>
      <c r="L15" s="163">
        <v>305366.21999999997</v>
      </c>
      <c r="M15" s="163">
        <v>43947</v>
      </c>
      <c r="N15" s="160">
        <v>44484</v>
      </c>
      <c r="O15" s="158" t="s">
        <v>73</v>
      </c>
      <c r="P15" s="140"/>
      <c r="Q15" s="172"/>
      <c r="R15" s="172"/>
      <c r="S15" s="172"/>
      <c r="T15" s="172"/>
      <c r="U15" s="173"/>
      <c r="V15" s="173"/>
      <c r="W15" s="139"/>
      <c r="X15" s="173"/>
      <c r="Y15" s="174"/>
      <c r="Z15" s="174"/>
    </row>
    <row r="16" spans="1:27" ht="25.35" customHeight="1">
      <c r="A16" s="157">
        <v>4</v>
      </c>
      <c r="B16" s="157">
        <v>2</v>
      </c>
      <c r="C16" s="164" t="s">
        <v>308</v>
      </c>
      <c r="D16" s="163">
        <v>25015.040000000001</v>
      </c>
      <c r="E16" s="162">
        <v>37746.03</v>
      </c>
      <c r="F16" s="168">
        <f>(D16-E16)/E16</f>
        <v>-0.33728023847805977</v>
      </c>
      <c r="G16" s="163">
        <v>5013</v>
      </c>
      <c r="H16" s="162">
        <v>174</v>
      </c>
      <c r="I16" s="162">
        <f t="shared" si="0"/>
        <v>28.810344827586206</v>
      </c>
      <c r="J16" s="162">
        <v>9</v>
      </c>
      <c r="K16" s="162">
        <v>5</v>
      </c>
      <c r="L16" s="163">
        <v>222317</v>
      </c>
      <c r="M16" s="163">
        <v>44452</v>
      </c>
      <c r="N16" s="160">
        <v>44477</v>
      </c>
      <c r="O16" s="158" t="s">
        <v>52</v>
      </c>
      <c r="P16" s="140"/>
      <c r="Q16" s="172"/>
      <c r="R16" s="172"/>
      <c r="S16" s="172"/>
      <c r="T16" s="172"/>
      <c r="U16" s="173"/>
      <c r="V16" s="173"/>
      <c r="W16" s="139"/>
      <c r="X16" s="173"/>
      <c r="Y16" s="174"/>
      <c r="Z16" s="174"/>
    </row>
    <row r="17" spans="1:26" ht="25.35" customHeight="1">
      <c r="A17" s="157">
        <v>5</v>
      </c>
      <c r="B17" s="157" t="s">
        <v>67</v>
      </c>
      <c r="C17" s="164" t="s">
        <v>341</v>
      </c>
      <c r="D17" s="163">
        <v>21970.82</v>
      </c>
      <c r="E17" s="162" t="s">
        <v>30</v>
      </c>
      <c r="F17" s="162" t="s">
        <v>30</v>
      </c>
      <c r="G17" s="163">
        <v>4703</v>
      </c>
      <c r="H17" s="162">
        <v>235</v>
      </c>
      <c r="I17" s="162">
        <f t="shared" si="0"/>
        <v>20.01276595744681</v>
      </c>
      <c r="J17" s="162">
        <v>17</v>
      </c>
      <c r="K17" s="162">
        <v>1</v>
      </c>
      <c r="L17" s="163">
        <v>22873.439999999999</v>
      </c>
      <c r="M17" s="163">
        <v>4867</v>
      </c>
      <c r="N17" s="160">
        <v>44505</v>
      </c>
      <c r="O17" s="158" t="s">
        <v>27</v>
      </c>
      <c r="P17" s="140"/>
      <c r="V17" s="140"/>
      <c r="W17" s="139"/>
      <c r="X17" s="8"/>
      <c r="Y17" s="140"/>
      <c r="Z17" s="139"/>
    </row>
    <row r="18" spans="1:26" ht="25.35" customHeight="1">
      <c r="A18" s="157">
        <v>6</v>
      </c>
      <c r="B18" s="157">
        <v>4</v>
      </c>
      <c r="C18" s="164" t="s">
        <v>306</v>
      </c>
      <c r="D18" s="163">
        <v>21124.2</v>
      </c>
      <c r="E18" s="162">
        <v>34519.97</v>
      </c>
      <c r="F18" s="168">
        <f>(D18-E18)/E18</f>
        <v>-0.38805856436144065</v>
      </c>
      <c r="G18" s="163">
        <v>3233</v>
      </c>
      <c r="H18" s="162">
        <v>115</v>
      </c>
      <c r="I18" s="162">
        <f t="shared" si="0"/>
        <v>28.11304347826087</v>
      </c>
      <c r="J18" s="162">
        <v>9</v>
      </c>
      <c r="K18" s="162">
        <v>6</v>
      </c>
      <c r="L18" s="163">
        <v>380961</v>
      </c>
      <c r="M18" s="163">
        <v>56345</v>
      </c>
      <c r="N18" s="160">
        <v>44470</v>
      </c>
      <c r="O18" s="158" t="s">
        <v>52</v>
      </c>
      <c r="P18" s="140"/>
      <c r="X18" s="8"/>
      <c r="Y18" s="33"/>
      <c r="Z18" s="139"/>
    </row>
    <row r="19" spans="1:26" ht="25.35" customHeight="1">
      <c r="A19" s="157">
        <v>7</v>
      </c>
      <c r="B19" s="157">
        <v>6</v>
      </c>
      <c r="C19" s="164" t="s">
        <v>285</v>
      </c>
      <c r="D19" s="163">
        <v>14122.76</v>
      </c>
      <c r="E19" s="162">
        <v>24493.88</v>
      </c>
      <c r="F19" s="168">
        <f>(D19-E19)/E19</f>
        <v>-0.42341678819362227</v>
      </c>
      <c r="G19" s="163">
        <v>2213</v>
      </c>
      <c r="H19" s="162">
        <v>61</v>
      </c>
      <c r="I19" s="162">
        <f t="shared" si="0"/>
        <v>36.278688524590166</v>
      </c>
      <c r="J19" s="162">
        <v>6</v>
      </c>
      <c r="K19" s="162">
        <v>8</v>
      </c>
      <c r="L19" s="163">
        <v>430113.84</v>
      </c>
      <c r="M19" s="163">
        <v>64302</v>
      </c>
      <c r="N19" s="160">
        <v>44456</v>
      </c>
      <c r="O19" s="158" t="s">
        <v>34</v>
      </c>
      <c r="P19" s="140"/>
      <c r="Q19" s="172"/>
      <c r="R19" s="172"/>
      <c r="S19" s="172"/>
      <c r="T19" s="172"/>
      <c r="U19" s="173"/>
      <c r="V19" s="173"/>
      <c r="W19" s="139"/>
      <c r="X19" s="173"/>
      <c r="Y19" s="174"/>
      <c r="Z19" s="174"/>
    </row>
    <row r="20" spans="1:26" ht="25.35" customHeight="1">
      <c r="A20" s="157">
        <v>8</v>
      </c>
      <c r="B20" s="157">
        <v>8</v>
      </c>
      <c r="C20" s="164" t="s">
        <v>288</v>
      </c>
      <c r="D20" s="163">
        <v>12755.16</v>
      </c>
      <c r="E20" s="162">
        <v>15754.66</v>
      </c>
      <c r="F20" s="168">
        <f>(D20-E20)/E20</f>
        <v>-0.1903881137390461</v>
      </c>
      <c r="G20" s="163">
        <v>2682</v>
      </c>
      <c r="H20" s="162">
        <v>92</v>
      </c>
      <c r="I20" s="162">
        <f t="shared" si="0"/>
        <v>29.152173913043477</v>
      </c>
      <c r="J20" s="162">
        <v>10</v>
      </c>
      <c r="K20" s="162">
        <v>8</v>
      </c>
      <c r="L20" s="163">
        <v>226397</v>
      </c>
      <c r="M20" s="163">
        <v>46213</v>
      </c>
      <c r="N20" s="160">
        <v>44456</v>
      </c>
      <c r="O20" s="158" t="s">
        <v>52</v>
      </c>
      <c r="P20" s="140"/>
      <c r="Q20" s="172"/>
      <c r="X20" s="8"/>
      <c r="Y20" s="33"/>
      <c r="Z20" s="139"/>
    </row>
    <row r="21" spans="1:26" ht="25.35" customHeight="1">
      <c r="A21" s="157">
        <v>9</v>
      </c>
      <c r="B21" s="167" t="s">
        <v>30</v>
      </c>
      <c r="C21" s="164" t="s">
        <v>286</v>
      </c>
      <c r="D21" s="163">
        <v>10196.799999999999</v>
      </c>
      <c r="E21" s="162" t="s">
        <v>30</v>
      </c>
      <c r="F21" s="162" t="s">
        <v>30</v>
      </c>
      <c r="G21" s="163">
        <v>1783</v>
      </c>
      <c r="H21" s="162">
        <v>48</v>
      </c>
      <c r="I21" s="162">
        <f t="shared" si="0"/>
        <v>37.145833333333336</v>
      </c>
      <c r="J21" s="162">
        <v>6</v>
      </c>
      <c r="K21" s="162">
        <v>8</v>
      </c>
      <c r="L21" s="163">
        <v>108653</v>
      </c>
      <c r="M21" s="163">
        <v>19342</v>
      </c>
      <c r="N21" s="160">
        <v>44456</v>
      </c>
      <c r="O21" s="158" t="s">
        <v>287</v>
      </c>
      <c r="P21" s="140"/>
      <c r="Q21" s="172"/>
      <c r="W21" s="139"/>
      <c r="X21" s="8"/>
      <c r="Y21" s="33"/>
      <c r="Z21" s="139"/>
    </row>
    <row r="22" spans="1:26" ht="25.35" customHeight="1">
      <c r="A22" s="157">
        <v>10</v>
      </c>
      <c r="B22" s="157">
        <v>5</v>
      </c>
      <c r="C22" s="164" t="s">
        <v>342</v>
      </c>
      <c r="D22" s="163">
        <v>8178.74</v>
      </c>
      <c r="E22" s="162">
        <v>24841.22</v>
      </c>
      <c r="F22" s="168">
        <f>(D22-E22)/E22</f>
        <v>-0.67075932663532634</v>
      </c>
      <c r="G22" s="163">
        <v>1294</v>
      </c>
      <c r="H22" s="162">
        <v>66</v>
      </c>
      <c r="I22" s="162">
        <f t="shared" si="0"/>
        <v>19.606060606060606</v>
      </c>
      <c r="J22" s="162">
        <v>11</v>
      </c>
      <c r="K22" s="162">
        <v>2</v>
      </c>
      <c r="L22" s="163">
        <v>33020</v>
      </c>
      <c r="M22" s="163">
        <v>5193</v>
      </c>
      <c r="N22" s="160">
        <v>44498</v>
      </c>
      <c r="O22" s="158" t="s">
        <v>32</v>
      </c>
      <c r="P22" s="140"/>
      <c r="Q22" s="172"/>
      <c r="R22" s="172"/>
      <c r="U22" s="140"/>
      <c r="V22" s="140"/>
      <c r="W22" s="140"/>
      <c r="X22" s="8"/>
      <c r="Y22" s="33"/>
      <c r="Z22" s="139"/>
    </row>
    <row r="23" spans="1:26" ht="25.35" customHeight="1">
      <c r="A23" s="144"/>
      <c r="B23" s="144"/>
      <c r="C23" s="159" t="s">
        <v>29</v>
      </c>
      <c r="D23" s="145">
        <f>SUM(D13:D22)</f>
        <v>256565.93000000002</v>
      </c>
      <c r="E23" s="145">
        <f t="shared" ref="E23:G23" si="1">SUM(E13:E22)</f>
        <v>227976.28000000003</v>
      </c>
      <c r="F23" s="108">
        <f>(D23-E23)/E23</f>
        <v>0.12540624840443923</v>
      </c>
      <c r="G23" s="145">
        <f t="shared" si="1"/>
        <v>43685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157">
        <v>7</v>
      </c>
      <c r="C25" s="164" t="s">
        <v>332</v>
      </c>
      <c r="D25" s="163">
        <v>7035.37</v>
      </c>
      <c r="E25" s="162">
        <v>19954.759999999998</v>
      </c>
      <c r="F25" s="168">
        <f>(D25-E25)/E25</f>
        <v>-0.64743399569826954</v>
      </c>
      <c r="G25" s="163">
        <v>1026</v>
      </c>
      <c r="H25" s="162">
        <v>58</v>
      </c>
      <c r="I25" s="162">
        <f t="shared" ref="I25:I34" si="2">G25/H25</f>
        <v>17.689655172413794</v>
      </c>
      <c r="J25" s="162">
        <v>8</v>
      </c>
      <c r="K25" s="162">
        <v>3</v>
      </c>
      <c r="L25" s="163">
        <v>52654</v>
      </c>
      <c r="M25" s="163">
        <v>8258</v>
      </c>
      <c r="N25" s="160">
        <v>44491</v>
      </c>
      <c r="O25" s="158" t="s">
        <v>52</v>
      </c>
      <c r="P25" s="140"/>
      <c r="Q25" s="172"/>
      <c r="W25" s="139"/>
      <c r="X25" s="8"/>
      <c r="Y25" s="33"/>
      <c r="Z25" s="139"/>
    </row>
    <row r="26" spans="1:26" ht="25.35" customHeight="1">
      <c r="A26" s="157">
        <v>12</v>
      </c>
      <c r="B26" s="157">
        <v>9</v>
      </c>
      <c r="C26" s="164" t="s">
        <v>327</v>
      </c>
      <c r="D26" s="163">
        <v>3901.69</v>
      </c>
      <c r="E26" s="162">
        <v>12495.41</v>
      </c>
      <c r="F26" s="168">
        <f>(D26-E26)/E26</f>
        <v>-0.68775014185208805</v>
      </c>
      <c r="G26" s="163">
        <v>644</v>
      </c>
      <c r="H26" s="162">
        <v>53</v>
      </c>
      <c r="I26" s="162">
        <f t="shared" si="2"/>
        <v>12.150943396226415</v>
      </c>
      <c r="J26" s="162">
        <v>12</v>
      </c>
      <c r="K26" s="162">
        <v>3</v>
      </c>
      <c r="L26" s="163">
        <v>34373</v>
      </c>
      <c r="M26" s="163">
        <v>5497</v>
      </c>
      <c r="N26" s="160">
        <v>44491</v>
      </c>
      <c r="O26" s="158" t="s">
        <v>33</v>
      </c>
      <c r="P26" s="140"/>
      <c r="X26" s="8"/>
      <c r="Y26" s="33"/>
      <c r="Z26" s="139"/>
    </row>
    <row r="27" spans="1:26" ht="25.35" customHeight="1">
      <c r="A27" s="157">
        <v>13</v>
      </c>
      <c r="B27" s="157">
        <v>11</v>
      </c>
      <c r="C27" s="164" t="s">
        <v>325</v>
      </c>
      <c r="D27" s="163">
        <v>1641.72</v>
      </c>
      <c r="E27" s="162">
        <v>3329.75</v>
      </c>
      <c r="F27" s="168">
        <f>(D27-E27)/E27</f>
        <v>-0.50695397552368793</v>
      </c>
      <c r="G27" s="163">
        <v>279</v>
      </c>
      <c r="H27" s="162">
        <v>14</v>
      </c>
      <c r="I27" s="162">
        <f t="shared" si="2"/>
        <v>19.928571428571427</v>
      </c>
      <c r="J27" s="162">
        <v>3</v>
      </c>
      <c r="K27" s="162">
        <v>4</v>
      </c>
      <c r="L27" s="163">
        <v>29566</v>
      </c>
      <c r="M27" s="163">
        <v>4756</v>
      </c>
      <c r="N27" s="160">
        <v>44484</v>
      </c>
      <c r="O27" s="158" t="s">
        <v>32</v>
      </c>
      <c r="P27" s="140"/>
      <c r="Q27" s="172"/>
      <c r="X27" s="8"/>
      <c r="Y27" s="33"/>
      <c r="Z27" s="139"/>
    </row>
    <row r="28" spans="1:26" ht="25.35" customHeight="1">
      <c r="A28" s="157">
        <v>14</v>
      </c>
      <c r="B28" s="230" t="s">
        <v>40</v>
      </c>
      <c r="C28" s="233" t="s">
        <v>351</v>
      </c>
      <c r="D28" s="163">
        <v>964</v>
      </c>
      <c r="E28" s="232" t="s">
        <v>30</v>
      </c>
      <c r="F28" s="232" t="s">
        <v>30</v>
      </c>
      <c r="G28" s="163">
        <v>180</v>
      </c>
      <c r="H28" s="268" t="s">
        <v>30</v>
      </c>
      <c r="I28" s="268" t="s">
        <v>30</v>
      </c>
      <c r="J28" s="162">
        <v>5</v>
      </c>
      <c r="K28" s="162">
        <v>0</v>
      </c>
      <c r="L28" s="269">
        <v>964</v>
      </c>
      <c r="M28" s="269">
        <v>180</v>
      </c>
      <c r="N28" s="231" t="s">
        <v>190</v>
      </c>
      <c r="O28" s="258" t="s">
        <v>31</v>
      </c>
      <c r="P28" s="140"/>
      <c r="Q28" s="172"/>
      <c r="X28" s="8"/>
      <c r="Y28" s="33"/>
      <c r="Z28" s="139"/>
    </row>
    <row r="29" spans="1:26" ht="25.35" customHeight="1">
      <c r="A29" s="157">
        <v>15</v>
      </c>
      <c r="B29" s="157">
        <v>20</v>
      </c>
      <c r="C29" s="164" t="s">
        <v>313</v>
      </c>
      <c r="D29" s="163">
        <v>859.2</v>
      </c>
      <c r="E29" s="162">
        <v>861</v>
      </c>
      <c r="F29" s="168">
        <f>(D29-E29)/E29</f>
        <v>-2.0905923344947206E-3</v>
      </c>
      <c r="G29" s="163">
        <v>172</v>
      </c>
      <c r="H29" s="162">
        <v>2</v>
      </c>
      <c r="I29" s="162">
        <f t="shared" si="2"/>
        <v>86</v>
      </c>
      <c r="J29" s="162">
        <v>2</v>
      </c>
      <c r="K29" s="162">
        <v>5</v>
      </c>
      <c r="L29" s="163">
        <v>13898.48</v>
      </c>
      <c r="M29" s="163">
        <v>2512</v>
      </c>
      <c r="N29" s="160">
        <v>44477</v>
      </c>
      <c r="O29" s="158" t="s">
        <v>43</v>
      </c>
      <c r="P29" s="140"/>
      <c r="Q29" s="172"/>
      <c r="X29" s="8"/>
      <c r="Y29" s="33"/>
    </row>
    <row r="30" spans="1:26" ht="25.35" customHeight="1">
      <c r="A30" s="157">
        <v>16</v>
      </c>
      <c r="B30" s="157">
        <v>13</v>
      </c>
      <c r="C30" s="164" t="s">
        <v>333</v>
      </c>
      <c r="D30" s="163">
        <v>623.6</v>
      </c>
      <c r="E30" s="162">
        <v>2208.75</v>
      </c>
      <c r="F30" s="168">
        <f>(D30-E30)/E30</f>
        <v>-0.71766836445953597</v>
      </c>
      <c r="G30" s="163">
        <v>119</v>
      </c>
      <c r="H30" s="162">
        <v>17</v>
      </c>
      <c r="I30" s="162">
        <f t="shared" si="2"/>
        <v>7</v>
      </c>
      <c r="J30" s="162">
        <v>5</v>
      </c>
      <c r="K30" s="162">
        <v>3</v>
      </c>
      <c r="L30" s="163">
        <v>11203.89</v>
      </c>
      <c r="M30" s="163">
        <v>1814</v>
      </c>
      <c r="N30" s="160">
        <v>44491</v>
      </c>
      <c r="O30" s="158" t="s">
        <v>43</v>
      </c>
      <c r="P30" s="140"/>
      <c r="Q30" s="172"/>
      <c r="R30" s="172"/>
      <c r="S30" s="172"/>
      <c r="T30" s="172"/>
      <c r="U30" s="173"/>
      <c r="V30" s="173"/>
      <c r="W30" s="174"/>
      <c r="X30" s="173"/>
      <c r="Y30" s="139"/>
      <c r="Z30" s="174"/>
    </row>
    <row r="31" spans="1:26" ht="25.35" customHeight="1">
      <c r="A31" s="157">
        <v>17</v>
      </c>
      <c r="B31" s="157" t="s">
        <v>40</v>
      </c>
      <c r="C31" s="164" t="s">
        <v>481</v>
      </c>
      <c r="D31" s="163">
        <v>537.70000000000005</v>
      </c>
      <c r="E31" s="162" t="s">
        <v>30</v>
      </c>
      <c r="F31" s="162" t="s">
        <v>30</v>
      </c>
      <c r="G31" s="163">
        <v>81</v>
      </c>
      <c r="H31" s="162">
        <v>3</v>
      </c>
      <c r="I31" s="162">
        <f t="shared" si="2"/>
        <v>27</v>
      </c>
      <c r="J31" s="162">
        <v>3</v>
      </c>
      <c r="K31" s="162">
        <v>0</v>
      </c>
      <c r="L31" s="163">
        <v>538</v>
      </c>
      <c r="M31" s="163">
        <v>81</v>
      </c>
      <c r="N31" s="160" t="s">
        <v>190</v>
      </c>
      <c r="O31" s="158" t="s">
        <v>32</v>
      </c>
      <c r="P31" s="140"/>
      <c r="Q31" s="172"/>
    </row>
    <row r="32" spans="1:26" ht="25.35" customHeight="1">
      <c r="A32" s="157">
        <v>18</v>
      </c>
      <c r="B32" s="157" t="s">
        <v>40</v>
      </c>
      <c r="C32" s="164" t="s">
        <v>350</v>
      </c>
      <c r="D32" s="163">
        <v>509.5</v>
      </c>
      <c r="E32" s="162" t="s">
        <v>30</v>
      </c>
      <c r="F32" s="162" t="s">
        <v>30</v>
      </c>
      <c r="G32" s="163">
        <v>140</v>
      </c>
      <c r="H32" s="162">
        <v>6</v>
      </c>
      <c r="I32" s="162">
        <f t="shared" si="2"/>
        <v>23.333333333333332</v>
      </c>
      <c r="J32" s="162">
        <v>3</v>
      </c>
      <c r="K32" s="162">
        <v>0</v>
      </c>
      <c r="L32" s="163">
        <v>510</v>
      </c>
      <c r="M32" s="163">
        <v>140</v>
      </c>
      <c r="N32" s="160" t="s">
        <v>190</v>
      </c>
      <c r="O32" s="158" t="s">
        <v>33</v>
      </c>
      <c r="P32" s="140"/>
      <c r="Q32" s="172"/>
    </row>
    <row r="33" spans="1:26" ht="25.35" customHeight="1">
      <c r="A33" s="157">
        <v>19</v>
      </c>
      <c r="B33" s="167" t="s">
        <v>30</v>
      </c>
      <c r="C33" s="166" t="s">
        <v>305</v>
      </c>
      <c r="D33" s="163">
        <v>363</v>
      </c>
      <c r="E33" s="162" t="s">
        <v>30</v>
      </c>
      <c r="F33" s="162" t="s">
        <v>30</v>
      </c>
      <c r="G33" s="163">
        <v>73</v>
      </c>
      <c r="H33" s="162">
        <v>1</v>
      </c>
      <c r="I33" s="162">
        <f t="shared" si="2"/>
        <v>73</v>
      </c>
      <c r="J33" s="162">
        <v>1</v>
      </c>
      <c r="K33" s="162" t="s">
        <v>30</v>
      </c>
      <c r="L33" s="163">
        <v>66418</v>
      </c>
      <c r="M33" s="163">
        <v>11822</v>
      </c>
      <c r="N33" s="160">
        <v>43182</v>
      </c>
      <c r="O33" s="158" t="s">
        <v>33</v>
      </c>
      <c r="P33" s="140"/>
      <c r="Q33" s="172"/>
      <c r="R33" s="172"/>
      <c r="S33" s="172"/>
      <c r="T33" s="172"/>
      <c r="U33" s="173"/>
      <c r="V33" s="173"/>
      <c r="W33" s="139"/>
      <c r="X33" s="174"/>
      <c r="Y33" s="174"/>
      <c r="Z33" s="173"/>
    </row>
    <row r="34" spans="1:26" ht="25.35" customHeight="1">
      <c r="A34" s="157">
        <v>20</v>
      </c>
      <c r="B34" s="91">
        <v>14</v>
      </c>
      <c r="C34" s="164" t="s">
        <v>344</v>
      </c>
      <c r="D34" s="163">
        <v>339</v>
      </c>
      <c r="E34" s="162">
        <v>1758.75</v>
      </c>
      <c r="F34" s="168">
        <f>(D34-E34)/E34</f>
        <v>-0.80724946695095945</v>
      </c>
      <c r="G34" s="163">
        <v>65</v>
      </c>
      <c r="H34" s="162">
        <v>5</v>
      </c>
      <c r="I34" s="162">
        <f t="shared" si="2"/>
        <v>13</v>
      </c>
      <c r="J34" s="162">
        <v>4</v>
      </c>
      <c r="K34" s="162">
        <v>2</v>
      </c>
      <c r="L34" s="163">
        <v>2097.75</v>
      </c>
      <c r="M34" s="163">
        <v>377</v>
      </c>
      <c r="N34" s="160">
        <v>44498</v>
      </c>
      <c r="O34" s="158" t="s">
        <v>56</v>
      </c>
      <c r="P34" s="140"/>
      <c r="Q34" s="172"/>
      <c r="R34" s="172"/>
      <c r="S34" s="172"/>
      <c r="T34" s="172"/>
      <c r="U34" s="173"/>
      <c r="V34" s="173"/>
      <c r="W34" s="139"/>
      <c r="X34" s="174"/>
      <c r="Y34" s="174"/>
      <c r="Z34" s="173"/>
    </row>
    <row r="35" spans="1:26" ht="25.2" customHeight="1">
      <c r="A35" s="144"/>
      <c r="B35" s="144"/>
      <c r="C35" s="159" t="s">
        <v>85</v>
      </c>
      <c r="D35" s="145">
        <f>SUM(D23:D34)</f>
        <v>273340.71000000002</v>
      </c>
      <c r="E35" s="249">
        <f t="shared" ref="E35:G35" si="3">SUM(E23:E34)</f>
        <v>268584.70000000007</v>
      </c>
      <c r="F35" s="272">
        <f>(D35-E35)/E35</f>
        <v>1.7707672849570172E-2</v>
      </c>
      <c r="G35" s="249">
        <f t="shared" si="3"/>
        <v>46464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6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6" ht="25.35" customHeight="1">
      <c r="A37" s="157">
        <v>21</v>
      </c>
      <c r="B37" s="91">
        <v>23</v>
      </c>
      <c r="C37" s="166" t="s">
        <v>98</v>
      </c>
      <c r="D37" s="163">
        <v>262</v>
      </c>
      <c r="E37" s="163">
        <v>199</v>
      </c>
      <c r="F37" s="168">
        <f>(D37-E37)/E37</f>
        <v>0.3165829145728643</v>
      </c>
      <c r="G37" s="163">
        <v>54</v>
      </c>
      <c r="H37" s="162" t="s">
        <v>30</v>
      </c>
      <c r="I37" s="162" t="s">
        <v>30</v>
      </c>
      <c r="J37" s="162">
        <v>1</v>
      </c>
      <c r="K37" s="162">
        <v>26</v>
      </c>
      <c r="L37" s="163">
        <v>14896</v>
      </c>
      <c r="M37" s="163">
        <v>2685</v>
      </c>
      <c r="N37" s="160">
        <v>44330</v>
      </c>
      <c r="O37" s="158" t="s">
        <v>99</v>
      </c>
      <c r="P37" s="140"/>
      <c r="Q37" s="172"/>
      <c r="R37" s="172"/>
      <c r="S37" s="172"/>
      <c r="T37" s="172"/>
      <c r="U37" s="173"/>
      <c r="V37" s="173"/>
      <c r="W37" s="139"/>
      <c r="X37" s="174"/>
      <c r="Y37" s="174"/>
      <c r="Z37" s="173"/>
    </row>
    <row r="38" spans="1:26" ht="25.35" customHeight="1">
      <c r="A38" s="157">
        <v>22</v>
      </c>
      <c r="B38" s="167" t="s">
        <v>30</v>
      </c>
      <c r="C38" s="164" t="s">
        <v>484</v>
      </c>
      <c r="D38" s="163">
        <v>242</v>
      </c>
      <c r="E38" s="162" t="s">
        <v>30</v>
      </c>
      <c r="F38" s="162" t="s">
        <v>30</v>
      </c>
      <c r="G38" s="163">
        <v>49</v>
      </c>
      <c r="H38" s="162">
        <v>1</v>
      </c>
      <c r="I38" s="162">
        <f>G38/H38</f>
        <v>49</v>
      </c>
      <c r="J38" s="162">
        <v>1</v>
      </c>
      <c r="K38" s="162" t="s">
        <v>30</v>
      </c>
      <c r="L38" s="163">
        <v>19396</v>
      </c>
      <c r="M38" s="163">
        <v>3627</v>
      </c>
      <c r="N38" s="160">
        <v>43595</v>
      </c>
      <c r="O38" s="158" t="s">
        <v>33</v>
      </c>
      <c r="P38" s="140"/>
      <c r="Q38" s="172"/>
      <c r="R38" s="172"/>
      <c r="S38" s="172"/>
      <c r="T38" s="172"/>
      <c r="U38" s="173"/>
      <c r="V38" s="173"/>
      <c r="W38" s="174"/>
      <c r="X38" s="173"/>
      <c r="Y38" s="174"/>
      <c r="Z38" s="139"/>
    </row>
    <row r="39" spans="1:26" ht="25.35" customHeight="1">
      <c r="A39" s="157">
        <v>23</v>
      </c>
      <c r="B39" s="91">
        <v>22</v>
      </c>
      <c r="C39" s="164" t="s">
        <v>334</v>
      </c>
      <c r="D39" s="163">
        <v>149.55000000000001</v>
      </c>
      <c r="E39" s="162">
        <v>381.5</v>
      </c>
      <c r="F39" s="168">
        <f>(D39-E39)/E39</f>
        <v>-0.60799475753604193</v>
      </c>
      <c r="G39" s="163">
        <v>30</v>
      </c>
      <c r="H39" s="162">
        <v>7</v>
      </c>
      <c r="I39" s="162">
        <f>G39/H39</f>
        <v>4.2857142857142856</v>
      </c>
      <c r="J39" s="162">
        <v>3</v>
      </c>
      <c r="K39" s="162">
        <v>3</v>
      </c>
      <c r="L39" s="163">
        <v>3111</v>
      </c>
      <c r="M39" s="163">
        <v>557</v>
      </c>
      <c r="N39" s="160">
        <v>44491</v>
      </c>
      <c r="O39" s="158" t="s">
        <v>33</v>
      </c>
      <c r="P39" s="140"/>
      <c r="Q39" s="172"/>
      <c r="R39" s="172"/>
      <c r="S39" s="172"/>
      <c r="T39" s="172"/>
      <c r="U39" s="173"/>
      <c r="V39" s="173"/>
      <c r="W39" s="174"/>
      <c r="X39" s="173"/>
      <c r="Y39" s="139"/>
      <c r="Z39" s="174"/>
    </row>
    <row r="40" spans="1:26" ht="25.35" customHeight="1">
      <c r="A40" s="264">
        <v>24</v>
      </c>
      <c r="B40" s="167" t="s">
        <v>30</v>
      </c>
      <c r="C40" s="164" t="s">
        <v>349</v>
      </c>
      <c r="D40" s="163">
        <v>121</v>
      </c>
      <c r="E40" s="162" t="s">
        <v>30</v>
      </c>
      <c r="F40" s="162" t="s">
        <v>30</v>
      </c>
      <c r="G40" s="163">
        <v>25</v>
      </c>
      <c r="H40" s="162">
        <v>1</v>
      </c>
      <c r="I40" s="162">
        <f>G40/H40</f>
        <v>25</v>
      </c>
      <c r="J40" s="162">
        <v>1</v>
      </c>
      <c r="K40" s="162" t="s">
        <v>30</v>
      </c>
      <c r="L40" s="163">
        <v>12656</v>
      </c>
      <c r="M40" s="163">
        <v>2353</v>
      </c>
      <c r="N40" s="160">
        <v>43420</v>
      </c>
      <c r="O40" s="158" t="s">
        <v>33</v>
      </c>
      <c r="P40" s="140"/>
      <c r="Q40" s="172"/>
      <c r="R40" s="172"/>
      <c r="S40" s="172"/>
      <c r="T40" s="172"/>
      <c r="U40" s="173"/>
      <c r="V40" s="173"/>
      <c r="W40" s="139"/>
      <c r="X40" s="174"/>
      <c r="Y40" s="173"/>
      <c r="Z40" s="174"/>
    </row>
    <row r="41" spans="1:26" ht="25.35" customHeight="1">
      <c r="A41" s="264">
        <v>25</v>
      </c>
      <c r="B41" s="91">
        <v>24</v>
      </c>
      <c r="C41" s="164" t="s">
        <v>326</v>
      </c>
      <c r="D41" s="163">
        <v>95</v>
      </c>
      <c r="E41" s="162">
        <v>149</v>
      </c>
      <c r="F41" s="168">
        <f>(D41-E41)/E41</f>
        <v>-0.36241610738255031</v>
      </c>
      <c r="G41" s="163">
        <v>16</v>
      </c>
      <c r="H41" s="162" t="s">
        <v>30</v>
      </c>
      <c r="I41" s="162" t="s">
        <v>30</v>
      </c>
      <c r="J41" s="162">
        <v>2</v>
      </c>
      <c r="K41" s="162">
        <v>4</v>
      </c>
      <c r="L41" s="163">
        <v>995</v>
      </c>
      <c r="M41" s="163">
        <v>193</v>
      </c>
      <c r="N41" s="160">
        <v>44484</v>
      </c>
      <c r="O41" s="158" t="s">
        <v>99</v>
      </c>
      <c r="P41" s="140"/>
      <c r="Q41" s="172"/>
      <c r="R41" s="172"/>
      <c r="S41" s="172"/>
      <c r="T41" s="172"/>
      <c r="U41" s="173"/>
      <c r="V41" s="173"/>
      <c r="W41" s="174"/>
      <c r="X41" s="173"/>
      <c r="Y41" s="139"/>
      <c r="Z41" s="174"/>
    </row>
    <row r="42" spans="1:26" ht="25.35" customHeight="1">
      <c r="A42" s="264">
        <v>26</v>
      </c>
      <c r="B42" s="157">
        <v>25</v>
      </c>
      <c r="C42" s="164" t="s">
        <v>244</v>
      </c>
      <c r="D42" s="163">
        <v>61</v>
      </c>
      <c r="E42" s="163">
        <v>49</v>
      </c>
      <c r="F42" s="168">
        <f>(D42-E42)/E42</f>
        <v>0.24489795918367346</v>
      </c>
      <c r="G42" s="163">
        <v>11</v>
      </c>
      <c r="H42" s="162">
        <v>1</v>
      </c>
      <c r="I42" s="162">
        <f>G42/H42</f>
        <v>11</v>
      </c>
      <c r="J42" s="162">
        <v>1</v>
      </c>
      <c r="K42" s="162">
        <v>12</v>
      </c>
      <c r="L42" s="163">
        <v>11480.86</v>
      </c>
      <c r="M42" s="163">
        <v>2420</v>
      </c>
      <c r="N42" s="160">
        <v>44421</v>
      </c>
      <c r="O42" s="158" t="s">
        <v>43</v>
      </c>
      <c r="P42" s="140"/>
      <c r="Q42" s="172"/>
      <c r="R42" s="172"/>
      <c r="S42" s="172"/>
      <c r="T42" s="172"/>
      <c r="U42" s="173"/>
      <c r="V42" s="173"/>
      <c r="W42" s="139"/>
      <c r="X42" s="174"/>
      <c r="Y42" s="174"/>
      <c r="Z42" s="173"/>
    </row>
    <row r="43" spans="1:26" ht="25.35" customHeight="1">
      <c r="A43" s="144"/>
      <c r="B43" s="144"/>
      <c r="C43" s="159" t="s">
        <v>187</v>
      </c>
      <c r="D43" s="145">
        <f>SUM(D35:D42)</f>
        <v>274271.26</v>
      </c>
      <c r="E43" s="145">
        <f t="shared" ref="E43:G43" si="4">SUM(E35:E42)</f>
        <v>269363.20000000007</v>
      </c>
      <c r="F43" s="108">
        <f>(D43-E43)/E43</f>
        <v>1.8220974505797148E-2</v>
      </c>
      <c r="G43" s="145">
        <f t="shared" si="4"/>
        <v>46649</v>
      </c>
      <c r="H43" s="145"/>
      <c r="I43" s="147"/>
      <c r="J43" s="146"/>
      <c r="K43" s="148"/>
      <c r="L43" s="149"/>
      <c r="M43" s="153"/>
      <c r="N43" s="150"/>
      <c r="O43" s="154"/>
    </row>
    <row r="44" spans="1:26" ht="23.1" customHeight="1"/>
    <row r="45" spans="1:26" ht="17.25" customHeight="1"/>
    <row r="58" spans="16:18">
      <c r="R58" s="140"/>
    </row>
    <row r="61" spans="16:18">
      <c r="P61" s="140"/>
    </row>
    <row r="65" ht="12" customHeight="1"/>
  </sheetData>
  <sortState xmlns:xlrd2="http://schemas.microsoft.com/office/spreadsheetml/2017/richdata2" ref="B13:O42">
    <sortCondition descending="1" ref="D13:D42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97B6E-0248-4BA6-9265-FD1FD944180C}">
  <dimension ref="A1:AA64"/>
  <sheetViews>
    <sheetView zoomScale="60" zoomScaleNormal="60" workbookViewId="0">
      <selection activeCell="A29" sqref="A29:XFD29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3.6640625" style="137" customWidth="1"/>
    <col min="24" max="25" width="12" style="137" bestFit="1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338</v>
      </c>
      <c r="F1" s="2"/>
      <c r="G1" s="2"/>
      <c r="H1" s="2"/>
      <c r="I1" s="2"/>
    </row>
    <row r="2" spans="1:27" ht="19.5" customHeight="1">
      <c r="E2" s="2" t="s">
        <v>340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 ht="21.6">
      <c r="A6" s="346"/>
      <c r="B6" s="346"/>
      <c r="C6" s="343"/>
      <c r="D6" s="138" t="s">
        <v>337</v>
      </c>
      <c r="E6" s="138" t="s">
        <v>328</v>
      </c>
      <c r="F6" s="343"/>
      <c r="G6" s="138" t="s">
        <v>337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224"/>
      <c r="E9" s="224"/>
      <c r="F9" s="342" t="s">
        <v>15</v>
      </c>
      <c r="G9" s="224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 ht="21.6">
      <c r="A10" s="346"/>
      <c r="B10" s="346"/>
      <c r="C10" s="343"/>
      <c r="D10" s="225" t="s">
        <v>339</v>
      </c>
      <c r="E10" s="225" t="s">
        <v>329</v>
      </c>
      <c r="F10" s="343"/>
      <c r="G10" s="225" t="s">
        <v>339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225" t="s">
        <v>14</v>
      </c>
      <c r="E11" s="138" t="s">
        <v>14</v>
      </c>
      <c r="F11" s="343"/>
      <c r="G11" s="225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226"/>
      <c r="E12" s="5" t="s">
        <v>2</v>
      </c>
      <c r="F12" s="344"/>
      <c r="G12" s="226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139"/>
      <c r="X12" s="8"/>
      <c r="Y12" s="139"/>
      <c r="Z12" s="33"/>
    </row>
    <row r="13" spans="1:27" ht="25.35" customHeight="1">
      <c r="A13" s="157">
        <v>1</v>
      </c>
      <c r="B13" s="157">
        <v>1</v>
      </c>
      <c r="C13" s="164" t="s">
        <v>319</v>
      </c>
      <c r="D13" s="163">
        <v>54603.08</v>
      </c>
      <c r="E13" s="162">
        <v>78501.69</v>
      </c>
      <c r="F13" s="168">
        <f>(D13-E13)/E13</f>
        <v>-0.30443433765566064</v>
      </c>
      <c r="G13" s="163">
        <v>7816</v>
      </c>
      <c r="H13" s="162">
        <v>193</v>
      </c>
      <c r="I13" s="162">
        <f t="shared" ref="I13:I22" si="0">G13/H13</f>
        <v>40.497409326424872</v>
      </c>
      <c r="J13" s="162">
        <v>11</v>
      </c>
      <c r="K13" s="162">
        <v>3</v>
      </c>
      <c r="L13" s="163">
        <v>280197.13</v>
      </c>
      <c r="M13" s="163">
        <v>39944</v>
      </c>
      <c r="N13" s="160">
        <v>44484</v>
      </c>
      <c r="O13" s="158" t="s">
        <v>73</v>
      </c>
      <c r="P13" s="140"/>
      <c r="Q13" s="172"/>
      <c r="R13" s="172"/>
      <c r="S13" s="172"/>
      <c r="T13" s="172"/>
      <c r="U13" s="173"/>
      <c r="V13" s="173"/>
      <c r="W13" s="173"/>
      <c r="X13" s="174"/>
      <c r="Y13" s="174"/>
      <c r="Z13" s="139"/>
      <c r="AA13" s="139"/>
    </row>
    <row r="14" spans="1:27" ht="25.35" customHeight="1">
      <c r="A14" s="157">
        <v>2</v>
      </c>
      <c r="B14" s="157">
        <v>3</v>
      </c>
      <c r="C14" s="164" t="s">
        <v>308</v>
      </c>
      <c r="D14" s="163">
        <v>37746.03</v>
      </c>
      <c r="E14" s="162">
        <v>39096.120000000003</v>
      </c>
      <c r="F14" s="168">
        <f>(D14-E14)/E14</f>
        <v>-3.4532582772919762E-2</v>
      </c>
      <c r="G14" s="163">
        <v>7305</v>
      </c>
      <c r="H14" s="162">
        <v>233</v>
      </c>
      <c r="I14" s="162">
        <f t="shared" si="0"/>
        <v>31.351931330472102</v>
      </c>
      <c r="J14" s="162">
        <v>15</v>
      </c>
      <c r="K14" s="162">
        <v>4</v>
      </c>
      <c r="L14" s="163">
        <v>197302</v>
      </c>
      <c r="M14" s="163">
        <v>39439</v>
      </c>
      <c r="N14" s="160">
        <v>44477</v>
      </c>
      <c r="O14" s="158" t="s">
        <v>52</v>
      </c>
      <c r="P14" s="140"/>
      <c r="Q14" s="172"/>
      <c r="R14" s="172"/>
      <c r="S14" s="172"/>
      <c r="T14" s="172"/>
      <c r="U14" s="173"/>
      <c r="V14" s="173"/>
      <c r="W14" s="174"/>
      <c r="X14" s="139"/>
      <c r="Y14" s="173"/>
      <c r="Z14" s="174"/>
    </row>
    <row r="15" spans="1:27" ht="25.35" customHeight="1">
      <c r="A15" s="157">
        <v>3</v>
      </c>
      <c r="B15" s="157" t="s">
        <v>67</v>
      </c>
      <c r="C15" s="164" t="s">
        <v>335</v>
      </c>
      <c r="D15" s="163">
        <v>36017.440000000002</v>
      </c>
      <c r="E15" s="162" t="s">
        <v>30</v>
      </c>
      <c r="F15" s="162" t="s">
        <v>30</v>
      </c>
      <c r="G15" s="163">
        <v>7472</v>
      </c>
      <c r="H15" s="162">
        <v>321</v>
      </c>
      <c r="I15" s="162">
        <f t="shared" si="0"/>
        <v>23.277258566978194</v>
      </c>
      <c r="J15" s="162">
        <v>18</v>
      </c>
      <c r="K15" s="162">
        <v>1</v>
      </c>
      <c r="L15" s="163">
        <v>36533</v>
      </c>
      <c r="M15" s="163">
        <v>7585</v>
      </c>
      <c r="N15" s="160">
        <v>44498</v>
      </c>
      <c r="O15" s="158" t="s">
        <v>32</v>
      </c>
      <c r="P15" s="140"/>
    </row>
    <row r="16" spans="1:27" ht="25.35" customHeight="1">
      <c r="A16" s="157">
        <v>4</v>
      </c>
      <c r="B16" s="157">
        <v>2</v>
      </c>
      <c r="C16" s="164" t="s">
        <v>306</v>
      </c>
      <c r="D16" s="163">
        <v>34519.97</v>
      </c>
      <c r="E16" s="162">
        <v>40790.300000000003</v>
      </c>
      <c r="F16" s="168">
        <f>(D16-E16)/E16</f>
        <v>-0.15372110526277083</v>
      </c>
      <c r="G16" s="163">
        <v>5220</v>
      </c>
      <c r="H16" s="162">
        <v>151</v>
      </c>
      <c r="I16" s="162">
        <f t="shared" si="0"/>
        <v>34.569536423841058</v>
      </c>
      <c r="J16" s="162">
        <v>9</v>
      </c>
      <c r="K16" s="162">
        <v>5</v>
      </c>
      <c r="L16" s="163">
        <v>359837</v>
      </c>
      <c r="M16" s="163">
        <v>53112</v>
      </c>
      <c r="N16" s="160">
        <v>44470</v>
      </c>
      <c r="O16" s="158" t="s">
        <v>52</v>
      </c>
      <c r="P16" s="140"/>
    </row>
    <row r="17" spans="1:26" ht="25.35" customHeight="1">
      <c r="A17" s="157">
        <v>5</v>
      </c>
      <c r="B17" s="157" t="s">
        <v>67</v>
      </c>
      <c r="C17" s="164" t="s">
        <v>342</v>
      </c>
      <c r="D17" s="163">
        <v>24841.22</v>
      </c>
      <c r="E17" s="162" t="s">
        <v>30</v>
      </c>
      <c r="F17" s="162" t="s">
        <v>30</v>
      </c>
      <c r="G17" s="163">
        <v>3899</v>
      </c>
      <c r="H17" s="162">
        <v>211</v>
      </c>
      <c r="I17" s="162">
        <f t="shared" si="0"/>
        <v>18.478672985781991</v>
      </c>
      <c r="J17" s="162">
        <v>16</v>
      </c>
      <c r="K17" s="162">
        <v>1</v>
      </c>
      <c r="L17" s="163">
        <v>24841</v>
      </c>
      <c r="M17" s="163">
        <v>3899</v>
      </c>
      <c r="N17" s="160">
        <v>44498</v>
      </c>
      <c r="O17" s="158" t="s">
        <v>32</v>
      </c>
      <c r="P17" s="140"/>
      <c r="Q17" s="172"/>
    </row>
    <row r="18" spans="1:26" ht="25.35" customHeight="1">
      <c r="A18" s="157">
        <v>6</v>
      </c>
      <c r="B18" s="157">
        <v>5</v>
      </c>
      <c r="C18" s="164" t="s">
        <v>285</v>
      </c>
      <c r="D18" s="163">
        <v>24493.88</v>
      </c>
      <c r="E18" s="162">
        <v>23642.92</v>
      </c>
      <c r="F18" s="168">
        <f t="shared" ref="F18:F23" si="1">(D18-E18)/E18</f>
        <v>3.5992170171873984E-2</v>
      </c>
      <c r="G18" s="163">
        <v>3810</v>
      </c>
      <c r="H18" s="162">
        <v>113</v>
      </c>
      <c r="I18" s="162">
        <f t="shared" si="0"/>
        <v>33.716814159292035</v>
      </c>
      <c r="J18" s="162">
        <v>9</v>
      </c>
      <c r="K18" s="162">
        <v>7</v>
      </c>
      <c r="L18" s="163">
        <v>415991.08</v>
      </c>
      <c r="M18" s="163">
        <v>62089</v>
      </c>
      <c r="N18" s="160">
        <v>44456</v>
      </c>
      <c r="O18" s="158" t="s">
        <v>34</v>
      </c>
      <c r="P18" s="140"/>
      <c r="Q18" s="172"/>
    </row>
    <row r="19" spans="1:26" ht="25.35" customHeight="1">
      <c r="A19" s="157">
        <v>7</v>
      </c>
      <c r="B19" s="157">
        <v>4</v>
      </c>
      <c r="C19" s="164" t="s">
        <v>332</v>
      </c>
      <c r="D19" s="163">
        <v>19954.759999999998</v>
      </c>
      <c r="E19" s="162">
        <v>25663.599999999999</v>
      </c>
      <c r="F19" s="168">
        <f t="shared" si="1"/>
        <v>-0.22244891597437619</v>
      </c>
      <c r="G19" s="163">
        <v>3180</v>
      </c>
      <c r="H19" s="162">
        <v>124</v>
      </c>
      <c r="I19" s="162">
        <f t="shared" si="0"/>
        <v>25.64516129032258</v>
      </c>
      <c r="J19" s="162">
        <v>12</v>
      </c>
      <c r="K19" s="162">
        <v>2</v>
      </c>
      <c r="L19" s="163">
        <v>45618</v>
      </c>
      <c r="M19" s="163">
        <v>7232</v>
      </c>
      <c r="N19" s="160">
        <v>44491</v>
      </c>
      <c r="O19" s="158" t="s">
        <v>52</v>
      </c>
      <c r="P19" s="140"/>
      <c r="Q19" s="172"/>
    </row>
    <row r="20" spans="1:26" ht="25.35" customHeight="1">
      <c r="A20" s="157">
        <v>8</v>
      </c>
      <c r="B20" s="157">
        <v>7</v>
      </c>
      <c r="C20" s="164" t="s">
        <v>288</v>
      </c>
      <c r="D20" s="163">
        <v>15754.66</v>
      </c>
      <c r="E20" s="162">
        <v>15272.08</v>
      </c>
      <c r="F20" s="168">
        <f t="shared" si="1"/>
        <v>3.1598839188898956E-2</v>
      </c>
      <c r="G20" s="163">
        <v>3204</v>
      </c>
      <c r="H20" s="162">
        <v>119</v>
      </c>
      <c r="I20" s="162">
        <f t="shared" si="0"/>
        <v>26.92436974789916</v>
      </c>
      <c r="J20" s="162">
        <v>10</v>
      </c>
      <c r="K20" s="162">
        <v>7</v>
      </c>
      <c r="L20" s="163">
        <v>213642</v>
      </c>
      <c r="M20" s="163">
        <v>43531</v>
      </c>
      <c r="N20" s="160">
        <v>44456</v>
      </c>
      <c r="O20" s="158" t="s">
        <v>52</v>
      </c>
      <c r="P20" s="140"/>
      <c r="Q20" s="172"/>
    </row>
    <row r="21" spans="1:26" ht="25.35" customHeight="1">
      <c r="A21" s="157">
        <v>9</v>
      </c>
      <c r="B21" s="157">
        <v>6</v>
      </c>
      <c r="C21" s="164" t="s">
        <v>327</v>
      </c>
      <c r="D21" s="163">
        <v>12495.41</v>
      </c>
      <c r="E21" s="162">
        <v>17682.5</v>
      </c>
      <c r="F21" s="168">
        <f t="shared" si="1"/>
        <v>-0.29334596352325748</v>
      </c>
      <c r="G21" s="163">
        <v>1918</v>
      </c>
      <c r="H21" s="162">
        <v>121</v>
      </c>
      <c r="I21" s="162">
        <f t="shared" si="0"/>
        <v>15.851239669421487</v>
      </c>
      <c r="J21" s="162">
        <v>15</v>
      </c>
      <c r="K21" s="162">
        <v>2</v>
      </c>
      <c r="L21" s="163">
        <v>30471</v>
      </c>
      <c r="M21" s="163">
        <v>4853</v>
      </c>
      <c r="N21" s="160">
        <v>44491</v>
      </c>
      <c r="O21" s="158" t="s">
        <v>33</v>
      </c>
      <c r="P21" s="140"/>
    </row>
    <row r="22" spans="1:26" ht="25.35" customHeight="1">
      <c r="A22" s="157">
        <v>10</v>
      </c>
      <c r="B22" s="157">
        <v>11</v>
      </c>
      <c r="C22" s="164" t="s">
        <v>300</v>
      </c>
      <c r="D22" s="163">
        <v>3580.11</v>
      </c>
      <c r="E22" s="162">
        <v>6365.7</v>
      </c>
      <c r="F22" s="168">
        <f t="shared" si="1"/>
        <v>-0.43759366605400818</v>
      </c>
      <c r="G22" s="163">
        <v>745</v>
      </c>
      <c r="H22" s="162">
        <v>46</v>
      </c>
      <c r="I22" s="162">
        <f t="shared" si="0"/>
        <v>16.195652173913043</v>
      </c>
      <c r="J22" s="162">
        <v>5</v>
      </c>
      <c r="K22" s="162">
        <v>5</v>
      </c>
      <c r="L22" s="163">
        <v>45166.86</v>
      </c>
      <c r="M22" s="163">
        <v>9513</v>
      </c>
      <c r="N22" s="160">
        <v>44470</v>
      </c>
      <c r="O22" s="154" t="s">
        <v>27</v>
      </c>
      <c r="P22" s="140"/>
      <c r="Q22" s="172"/>
    </row>
    <row r="23" spans="1:26" ht="25.35" customHeight="1">
      <c r="A23" s="144"/>
      <c r="B23" s="144"/>
      <c r="C23" s="159" t="s">
        <v>29</v>
      </c>
      <c r="D23" s="145">
        <f>SUM(D13:D22)</f>
        <v>264006.56000000006</v>
      </c>
      <c r="E23" s="145">
        <f>SUM(E13:E21)</f>
        <v>240649.20999999996</v>
      </c>
      <c r="F23" s="108">
        <f t="shared" si="1"/>
        <v>9.7059741023043863E-2</v>
      </c>
      <c r="G23" s="145">
        <f>SUM(G13:G21)</f>
        <v>43824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157">
        <v>9</v>
      </c>
      <c r="C25" s="164" t="s">
        <v>325</v>
      </c>
      <c r="D25" s="163">
        <v>3329.75</v>
      </c>
      <c r="E25" s="162">
        <v>7201.73</v>
      </c>
      <c r="F25" s="168">
        <f>(D25-E25)/E25</f>
        <v>-0.53764581565818215</v>
      </c>
      <c r="G25" s="163">
        <v>516</v>
      </c>
      <c r="H25" s="162">
        <v>25</v>
      </c>
      <c r="I25" s="162">
        <f t="shared" ref="I25:I34" si="2">G25/H25</f>
        <v>20.64</v>
      </c>
      <c r="J25" s="162">
        <v>5</v>
      </c>
      <c r="K25" s="162">
        <v>3</v>
      </c>
      <c r="L25" s="163">
        <v>27924</v>
      </c>
      <c r="M25" s="163">
        <v>4477</v>
      </c>
      <c r="N25" s="160">
        <v>44484</v>
      </c>
      <c r="O25" s="158" t="s">
        <v>32</v>
      </c>
      <c r="P25" s="140"/>
      <c r="Q25" s="172"/>
    </row>
    <row r="26" spans="1:26" ht="25.35" customHeight="1">
      <c r="A26" s="157">
        <v>12</v>
      </c>
      <c r="B26" s="157" t="s">
        <v>40</v>
      </c>
      <c r="C26" s="164" t="s">
        <v>343</v>
      </c>
      <c r="D26" s="163">
        <v>2456.77</v>
      </c>
      <c r="E26" s="162" t="s">
        <v>30</v>
      </c>
      <c r="F26" s="168" t="s">
        <v>30</v>
      </c>
      <c r="G26" s="163">
        <v>385</v>
      </c>
      <c r="H26" s="162">
        <v>4</v>
      </c>
      <c r="I26" s="162">
        <f t="shared" si="2"/>
        <v>96.25</v>
      </c>
      <c r="J26" s="162">
        <v>4</v>
      </c>
      <c r="K26" s="162">
        <v>0</v>
      </c>
      <c r="L26" s="163">
        <v>2457</v>
      </c>
      <c r="M26" s="163">
        <v>385</v>
      </c>
      <c r="N26" s="160" t="s">
        <v>190</v>
      </c>
      <c r="O26" s="158" t="s">
        <v>32</v>
      </c>
      <c r="P26" s="140"/>
      <c r="Q26" s="172"/>
    </row>
    <row r="27" spans="1:26" ht="25.35" customHeight="1">
      <c r="A27" s="157">
        <v>13</v>
      </c>
      <c r="B27" s="157">
        <v>8</v>
      </c>
      <c r="C27" s="164" t="s">
        <v>333</v>
      </c>
      <c r="D27" s="163">
        <v>2208.75</v>
      </c>
      <c r="E27" s="162">
        <v>8371.5400000000009</v>
      </c>
      <c r="F27" s="168">
        <f>(D27-E27)/E27</f>
        <v>-0.73615965521278048</v>
      </c>
      <c r="G27" s="163">
        <v>413</v>
      </c>
      <c r="H27" s="162">
        <v>32</v>
      </c>
      <c r="I27" s="162">
        <f t="shared" si="2"/>
        <v>12.90625</v>
      </c>
      <c r="J27" s="162">
        <v>9</v>
      </c>
      <c r="K27" s="162">
        <v>2</v>
      </c>
      <c r="L27" s="163">
        <v>10580.29</v>
      </c>
      <c r="M27" s="163">
        <v>1695</v>
      </c>
      <c r="N27" s="160">
        <v>44491</v>
      </c>
      <c r="O27" s="158" t="s">
        <v>43</v>
      </c>
      <c r="P27" s="140"/>
      <c r="Q27" s="172"/>
    </row>
    <row r="28" spans="1:26" ht="25.35" customHeight="1">
      <c r="A28" s="157">
        <v>14</v>
      </c>
      <c r="B28" s="157" t="s">
        <v>67</v>
      </c>
      <c r="C28" s="164" t="s">
        <v>344</v>
      </c>
      <c r="D28" s="163">
        <v>1758.75</v>
      </c>
      <c r="E28" s="162" t="s">
        <v>30</v>
      </c>
      <c r="F28" s="162" t="s">
        <v>30</v>
      </c>
      <c r="G28" s="163">
        <v>312</v>
      </c>
      <c r="H28" s="162">
        <v>43</v>
      </c>
      <c r="I28" s="162">
        <f t="shared" si="2"/>
        <v>7.2558139534883717</v>
      </c>
      <c r="J28" s="162">
        <v>9</v>
      </c>
      <c r="K28" s="162">
        <v>1</v>
      </c>
      <c r="L28" s="163">
        <v>1758.75</v>
      </c>
      <c r="M28" s="163">
        <v>312</v>
      </c>
      <c r="N28" s="160">
        <v>44498</v>
      </c>
      <c r="O28" s="158" t="s">
        <v>56</v>
      </c>
      <c r="P28" s="140"/>
      <c r="Q28" s="172"/>
      <c r="R28" s="172"/>
      <c r="S28" s="172"/>
      <c r="T28" s="172"/>
      <c r="U28" s="173"/>
      <c r="V28" s="173"/>
      <c r="W28" s="174"/>
      <c r="X28" s="139"/>
      <c r="Y28" s="174"/>
      <c r="Z28" s="173"/>
    </row>
    <row r="29" spans="1:26" ht="25.35" customHeight="1">
      <c r="A29" s="157">
        <v>15</v>
      </c>
      <c r="B29" s="157">
        <v>12</v>
      </c>
      <c r="C29" s="164" t="s">
        <v>245</v>
      </c>
      <c r="D29" s="163">
        <v>1747.87</v>
      </c>
      <c r="E29" s="162">
        <v>2992.89</v>
      </c>
      <c r="F29" s="168">
        <f>(D29-E29)/E29</f>
        <v>-0.41599256905532783</v>
      </c>
      <c r="G29" s="163">
        <v>380</v>
      </c>
      <c r="H29" s="162">
        <v>21</v>
      </c>
      <c r="I29" s="162">
        <f t="shared" si="2"/>
        <v>18.095238095238095</v>
      </c>
      <c r="J29" s="162">
        <v>3</v>
      </c>
      <c r="K29" s="162">
        <v>11</v>
      </c>
      <c r="L29" s="163">
        <v>172911</v>
      </c>
      <c r="M29" s="163">
        <v>37257</v>
      </c>
      <c r="N29" s="160">
        <v>44428</v>
      </c>
      <c r="O29" s="158" t="s">
        <v>113</v>
      </c>
      <c r="P29" s="140"/>
      <c r="Q29" s="172"/>
    </row>
    <row r="30" spans="1:26" ht="25.35" customHeight="1">
      <c r="A30" s="157">
        <v>16</v>
      </c>
      <c r="B30" s="167" t="s">
        <v>30</v>
      </c>
      <c r="C30" s="164" t="s">
        <v>111</v>
      </c>
      <c r="D30" s="163">
        <v>1367.96</v>
      </c>
      <c r="E30" s="162" t="s">
        <v>30</v>
      </c>
      <c r="F30" s="162" t="s">
        <v>30</v>
      </c>
      <c r="G30" s="163">
        <v>292</v>
      </c>
      <c r="H30" s="162">
        <v>6</v>
      </c>
      <c r="I30" s="162">
        <f t="shared" si="2"/>
        <v>48.666666666666664</v>
      </c>
      <c r="J30" s="162">
        <v>6</v>
      </c>
      <c r="K30" s="162" t="s">
        <v>30</v>
      </c>
      <c r="L30" s="163">
        <v>107970</v>
      </c>
      <c r="M30" s="163">
        <v>17269</v>
      </c>
      <c r="N30" s="160">
        <v>44344</v>
      </c>
      <c r="O30" s="158" t="s">
        <v>113</v>
      </c>
      <c r="P30" s="140"/>
      <c r="Q30" s="172"/>
    </row>
    <row r="31" spans="1:26" ht="25.35" customHeight="1">
      <c r="A31" s="157">
        <v>17</v>
      </c>
      <c r="B31" s="167" t="s">
        <v>30</v>
      </c>
      <c r="C31" s="164" t="s">
        <v>258</v>
      </c>
      <c r="D31" s="163">
        <v>1349.11</v>
      </c>
      <c r="E31" s="162" t="s">
        <v>30</v>
      </c>
      <c r="F31" s="162" t="s">
        <v>30</v>
      </c>
      <c r="G31" s="163">
        <v>287</v>
      </c>
      <c r="H31" s="162">
        <v>6</v>
      </c>
      <c r="I31" s="162">
        <f t="shared" si="2"/>
        <v>47.833333333333336</v>
      </c>
      <c r="J31" s="162">
        <v>6</v>
      </c>
      <c r="K31" s="162" t="s">
        <v>30</v>
      </c>
      <c r="L31" s="163">
        <v>17601</v>
      </c>
      <c r="M31" s="163">
        <v>3129</v>
      </c>
      <c r="N31" s="160">
        <v>44435</v>
      </c>
      <c r="O31" s="158" t="s">
        <v>52</v>
      </c>
      <c r="P31" s="140"/>
      <c r="Q31" s="172"/>
    </row>
    <row r="32" spans="1:26" ht="25.35" customHeight="1">
      <c r="A32" s="157">
        <v>18</v>
      </c>
      <c r="B32" s="91">
        <v>16</v>
      </c>
      <c r="C32" s="164" t="s">
        <v>207</v>
      </c>
      <c r="D32" s="163">
        <v>946.71</v>
      </c>
      <c r="E32" s="162">
        <v>376.63</v>
      </c>
      <c r="F32" s="168">
        <f>(D32-E32)/E32</f>
        <v>1.5136340705732418</v>
      </c>
      <c r="G32" s="163">
        <v>200</v>
      </c>
      <c r="H32" s="162">
        <v>14</v>
      </c>
      <c r="I32" s="162">
        <f t="shared" si="2"/>
        <v>14.285714285714286</v>
      </c>
      <c r="J32" s="162">
        <v>2</v>
      </c>
      <c r="K32" s="162">
        <v>15</v>
      </c>
      <c r="L32" s="163">
        <v>229363</v>
      </c>
      <c r="M32" s="163">
        <v>49445</v>
      </c>
      <c r="N32" s="160">
        <v>44400</v>
      </c>
      <c r="O32" s="158" t="s">
        <v>32</v>
      </c>
      <c r="P32" s="140"/>
      <c r="Q32" s="172"/>
      <c r="R32" s="172"/>
      <c r="S32" s="172"/>
      <c r="T32" s="172"/>
      <c r="U32" s="173"/>
      <c r="V32" s="173"/>
      <c r="W32" s="139"/>
      <c r="X32" s="174"/>
      <c r="Y32" s="173"/>
      <c r="Z32" s="174"/>
    </row>
    <row r="33" spans="1:26" ht="25.35" customHeight="1">
      <c r="A33" s="157">
        <v>19</v>
      </c>
      <c r="B33" s="157" t="s">
        <v>40</v>
      </c>
      <c r="C33" s="164" t="s">
        <v>341</v>
      </c>
      <c r="D33" s="163">
        <v>902.62</v>
      </c>
      <c r="E33" s="162" t="s">
        <v>30</v>
      </c>
      <c r="F33" s="168" t="s">
        <v>30</v>
      </c>
      <c r="G33" s="163">
        <v>164</v>
      </c>
      <c r="H33" s="162">
        <v>8</v>
      </c>
      <c r="I33" s="162">
        <f t="shared" si="2"/>
        <v>20.5</v>
      </c>
      <c r="J33" s="162">
        <v>3</v>
      </c>
      <c r="K33" s="162">
        <v>0</v>
      </c>
      <c r="L33" s="163">
        <v>902.62</v>
      </c>
      <c r="M33" s="163">
        <v>164</v>
      </c>
      <c r="N33" s="160" t="s">
        <v>190</v>
      </c>
      <c r="O33" s="158" t="s">
        <v>27</v>
      </c>
      <c r="P33" s="140"/>
      <c r="Q33" s="172"/>
      <c r="R33" s="172"/>
      <c r="S33" s="172"/>
      <c r="T33" s="172"/>
      <c r="U33" s="173"/>
      <c r="V33" s="173"/>
      <c r="W33" s="174"/>
      <c r="X33" s="139"/>
      <c r="Y33" s="174"/>
      <c r="Z33" s="173"/>
    </row>
    <row r="34" spans="1:26" ht="25.35" customHeight="1">
      <c r="A34" s="157">
        <v>20</v>
      </c>
      <c r="B34" s="157">
        <v>14</v>
      </c>
      <c r="C34" s="164" t="s">
        <v>313</v>
      </c>
      <c r="D34" s="163">
        <v>861</v>
      </c>
      <c r="E34" s="162">
        <v>860.25</v>
      </c>
      <c r="F34" s="168">
        <f>(D34-E34)/E34</f>
        <v>8.7183958151700091E-4</v>
      </c>
      <c r="G34" s="163">
        <v>162</v>
      </c>
      <c r="H34" s="162">
        <v>7</v>
      </c>
      <c r="I34" s="162">
        <f t="shared" si="2"/>
        <v>23.142857142857142</v>
      </c>
      <c r="J34" s="162">
        <v>3</v>
      </c>
      <c r="K34" s="162">
        <v>4</v>
      </c>
      <c r="L34" s="163">
        <v>13039.28</v>
      </c>
      <c r="M34" s="163">
        <v>2340</v>
      </c>
      <c r="N34" s="160">
        <v>44477</v>
      </c>
      <c r="O34" s="158" t="s">
        <v>43</v>
      </c>
      <c r="P34" s="140"/>
      <c r="Q34" s="172"/>
      <c r="R34" s="172"/>
      <c r="S34" s="172"/>
      <c r="T34" s="172"/>
      <c r="U34" s="173"/>
      <c r="V34" s="173"/>
      <c r="W34" s="174"/>
      <c r="X34" s="174"/>
      <c r="Y34" s="139"/>
      <c r="Z34" s="173"/>
    </row>
    <row r="35" spans="1:26" ht="25.2" customHeight="1">
      <c r="A35" s="144"/>
      <c r="B35" s="144"/>
      <c r="C35" s="159" t="s">
        <v>85</v>
      </c>
      <c r="D35" s="145">
        <f>SUM(D23:D34)</f>
        <v>280935.85000000009</v>
      </c>
      <c r="E35" s="145">
        <f t="shared" ref="E35:G35" si="3">SUM(E23:E34)</f>
        <v>260452.25</v>
      </c>
      <c r="F35" s="108">
        <f>(D35-E35)/E35</f>
        <v>7.8646277772605508E-2</v>
      </c>
      <c r="G35" s="145">
        <f t="shared" si="3"/>
        <v>46935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6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6" ht="25.35" customHeight="1">
      <c r="A37" s="157">
        <v>21</v>
      </c>
      <c r="B37" s="157">
        <v>20</v>
      </c>
      <c r="C37" s="164" t="s">
        <v>264</v>
      </c>
      <c r="D37" s="163">
        <v>450.2</v>
      </c>
      <c r="E37" s="162">
        <v>181.3</v>
      </c>
      <c r="F37" s="168">
        <f t="shared" ref="F37:F42" si="4">(D37-E37)/E37</f>
        <v>1.4831770546056258</v>
      </c>
      <c r="G37" s="163">
        <v>117</v>
      </c>
      <c r="H37" s="162">
        <v>8</v>
      </c>
      <c r="I37" s="162">
        <f>G37/H37</f>
        <v>14.625</v>
      </c>
      <c r="J37" s="162">
        <v>2</v>
      </c>
      <c r="K37" s="162">
        <v>9</v>
      </c>
      <c r="L37" s="163">
        <v>24675.86</v>
      </c>
      <c r="M37" s="163">
        <v>5503</v>
      </c>
      <c r="N37" s="160">
        <v>44442</v>
      </c>
      <c r="O37" s="158" t="s">
        <v>265</v>
      </c>
      <c r="P37" s="140"/>
      <c r="Q37" s="172"/>
      <c r="R37" s="172"/>
      <c r="S37" s="172"/>
      <c r="T37" s="172"/>
      <c r="U37" s="173"/>
      <c r="V37" s="173"/>
      <c r="W37" s="174"/>
      <c r="X37" s="139"/>
      <c r="Y37" s="174"/>
      <c r="Z37" s="173"/>
    </row>
    <row r="38" spans="1:26" ht="25.35" customHeight="1">
      <c r="A38" s="157">
        <v>22</v>
      </c>
      <c r="B38" s="91">
        <v>13</v>
      </c>
      <c r="C38" s="164" t="s">
        <v>334</v>
      </c>
      <c r="D38" s="163">
        <v>381.5</v>
      </c>
      <c r="E38" s="162">
        <v>2580.0700000000002</v>
      </c>
      <c r="F38" s="168">
        <f t="shared" si="4"/>
        <v>-0.85213579476525836</v>
      </c>
      <c r="G38" s="163">
        <v>85</v>
      </c>
      <c r="H38" s="162">
        <v>17</v>
      </c>
      <c r="I38" s="162">
        <f>G38/H38</f>
        <v>5</v>
      </c>
      <c r="J38" s="162">
        <v>5</v>
      </c>
      <c r="K38" s="162">
        <v>2</v>
      </c>
      <c r="L38" s="163">
        <v>2962</v>
      </c>
      <c r="M38" s="163">
        <v>527</v>
      </c>
      <c r="N38" s="160">
        <v>44491</v>
      </c>
      <c r="O38" s="158" t="s">
        <v>33</v>
      </c>
      <c r="P38" s="140"/>
      <c r="Q38" s="172"/>
      <c r="R38" s="172"/>
      <c r="S38" s="172"/>
      <c r="T38" s="172"/>
      <c r="U38" s="173"/>
      <c r="V38" s="173"/>
      <c r="W38" s="174"/>
      <c r="X38" s="139"/>
      <c r="Y38" s="174"/>
      <c r="Z38" s="173"/>
    </row>
    <row r="39" spans="1:26" ht="25.35" customHeight="1">
      <c r="A39" s="157">
        <v>23</v>
      </c>
      <c r="B39" s="157">
        <v>18</v>
      </c>
      <c r="C39" s="166" t="s">
        <v>98</v>
      </c>
      <c r="D39" s="163">
        <v>199</v>
      </c>
      <c r="E39" s="163">
        <v>218</v>
      </c>
      <c r="F39" s="168">
        <f t="shared" si="4"/>
        <v>-8.7155963302752298E-2</v>
      </c>
      <c r="G39" s="163">
        <v>44</v>
      </c>
      <c r="H39" s="162" t="s">
        <v>30</v>
      </c>
      <c r="I39" s="162" t="s">
        <v>30</v>
      </c>
      <c r="J39" s="162">
        <v>1</v>
      </c>
      <c r="K39" s="162">
        <v>25</v>
      </c>
      <c r="L39" s="163">
        <v>14634</v>
      </c>
      <c r="M39" s="163">
        <v>2631</v>
      </c>
      <c r="N39" s="160">
        <v>44330</v>
      </c>
      <c r="O39" s="158" t="s">
        <v>99</v>
      </c>
      <c r="P39" s="140"/>
      <c r="Q39" s="172"/>
      <c r="R39" s="172"/>
      <c r="S39" s="172"/>
      <c r="T39" s="172"/>
      <c r="U39" s="173"/>
      <c r="V39" s="173"/>
      <c r="W39" s="139"/>
      <c r="X39" s="173"/>
      <c r="Y39" s="174"/>
      <c r="Z39" s="174"/>
    </row>
    <row r="40" spans="1:26" ht="25.35" customHeight="1">
      <c r="A40" s="157">
        <v>24</v>
      </c>
      <c r="B40" s="91">
        <v>19</v>
      </c>
      <c r="C40" s="164" t="s">
        <v>326</v>
      </c>
      <c r="D40" s="163">
        <v>149</v>
      </c>
      <c r="E40" s="162">
        <v>187</v>
      </c>
      <c r="F40" s="168">
        <f t="shared" si="4"/>
        <v>-0.20320855614973263</v>
      </c>
      <c r="G40" s="163">
        <v>30</v>
      </c>
      <c r="H40" s="162" t="s">
        <v>30</v>
      </c>
      <c r="I40" s="162" t="s">
        <v>30</v>
      </c>
      <c r="J40" s="162">
        <v>1</v>
      </c>
      <c r="K40" s="162">
        <v>3</v>
      </c>
      <c r="L40" s="163">
        <v>900</v>
      </c>
      <c r="M40" s="163">
        <v>177</v>
      </c>
      <c r="N40" s="160">
        <v>44484</v>
      </c>
      <c r="O40" s="158" t="s">
        <v>99</v>
      </c>
      <c r="P40" s="140"/>
      <c r="Q40" s="172"/>
      <c r="R40" s="172"/>
      <c r="S40" s="172"/>
      <c r="T40" s="172"/>
      <c r="U40" s="173"/>
      <c r="V40" s="173"/>
      <c r="W40" s="174"/>
      <c r="X40" s="139"/>
      <c r="Y40" s="174"/>
      <c r="Z40" s="173"/>
    </row>
    <row r="41" spans="1:26" ht="25.35" customHeight="1">
      <c r="A41" s="157">
        <v>25</v>
      </c>
      <c r="B41" s="157">
        <v>24</v>
      </c>
      <c r="C41" s="164" t="s">
        <v>244</v>
      </c>
      <c r="D41" s="163">
        <v>49</v>
      </c>
      <c r="E41" s="163">
        <v>56</v>
      </c>
      <c r="F41" s="168">
        <f t="shared" si="4"/>
        <v>-0.125</v>
      </c>
      <c r="G41" s="163">
        <v>7</v>
      </c>
      <c r="H41" s="162">
        <v>1</v>
      </c>
      <c r="I41" s="162">
        <f>G41/H41</f>
        <v>7</v>
      </c>
      <c r="J41" s="162">
        <v>1</v>
      </c>
      <c r="K41" s="162">
        <v>11</v>
      </c>
      <c r="L41" s="163">
        <v>11419.86</v>
      </c>
      <c r="M41" s="163">
        <v>2409</v>
      </c>
      <c r="N41" s="160">
        <v>44421</v>
      </c>
      <c r="O41" s="158" t="s">
        <v>43</v>
      </c>
      <c r="P41" s="140"/>
      <c r="Q41" s="172"/>
      <c r="R41" s="172"/>
      <c r="S41" s="172"/>
      <c r="T41" s="172"/>
      <c r="U41" s="173"/>
      <c r="V41" s="173"/>
      <c r="W41" s="139"/>
      <c r="X41" s="174"/>
      <c r="Y41" s="173"/>
      <c r="Z41" s="174"/>
    </row>
    <row r="42" spans="1:26" ht="25.35" customHeight="1">
      <c r="A42" s="144"/>
      <c r="B42" s="144"/>
      <c r="C42" s="159" t="s">
        <v>320</v>
      </c>
      <c r="D42" s="145">
        <f>SUM(D35:D41)</f>
        <v>282164.5500000001</v>
      </c>
      <c r="E42" s="145">
        <f t="shared" ref="E42:G42" si="5">SUM(E35:E41)</f>
        <v>263674.62</v>
      </c>
      <c r="F42" s="108">
        <f t="shared" si="4"/>
        <v>7.0124041517534416E-2</v>
      </c>
      <c r="G42" s="145">
        <f t="shared" si="5"/>
        <v>47218</v>
      </c>
      <c r="H42" s="145"/>
      <c r="I42" s="147"/>
      <c r="J42" s="146"/>
      <c r="K42" s="148"/>
      <c r="L42" s="149"/>
      <c r="M42" s="153"/>
      <c r="N42" s="150"/>
      <c r="O42" s="154"/>
    </row>
    <row r="43" spans="1:26" ht="23.1" customHeight="1"/>
    <row r="44" spans="1:26" ht="17.25" customHeight="1"/>
    <row r="57" spans="16:18">
      <c r="R57" s="140"/>
    </row>
    <row r="60" spans="16:18">
      <c r="P60" s="140"/>
    </row>
    <row r="64" spans="16:18" ht="12" customHeight="1"/>
  </sheetData>
  <sortState xmlns:xlrd2="http://schemas.microsoft.com/office/spreadsheetml/2017/richdata2" ref="B13:O41">
    <sortCondition descending="1" ref="D13:D41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A6E22-FE32-482C-BD15-745C59C2BB89}">
  <dimension ref="A1:AA63"/>
  <sheetViews>
    <sheetView zoomScale="60" zoomScaleNormal="60" workbookViewId="0">
      <selection activeCell="A31" sqref="A31:XFD31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3.6640625" style="137" customWidth="1"/>
    <col min="24" max="25" width="12" style="137" bestFit="1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330</v>
      </c>
      <c r="F1" s="2"/>
      <c r="G1" s="2"/>
      <c r="H1" s="2"/>
      <c r="I1" s="2"/>
    </row>
    <row r="2" spans="1:27" ht="19.5" customHeight="1">
      <c r="E2" s="2" t="s">
        <v>331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138" t="s">
        <v>328</v>
      </c>
      <c r="E6" s="138" t="s">
        <v>321</v>
      </c>
      <c r="F6" s="343"/>
      <c r="G6" s="138" t="s">
        <v>328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221"/>
      <c r="E9" s="221"/>
      <c r="F9" s="342" t="s">
        <v>15</v>
      </c>
      <c r="G9" s="221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>
      <c r="A10" s="346"/>
      <c r="B10" s="346"/>
      <c r="C10" s="343"/>
      <c r="D10" s="222" t="s">
        <v>329</v>
      </c>
      <c r="E10" s="222" t="s">
        <v>322</v>
      </c>
      <c r="F10" s="343"/>
      <c r="G10" s="222" t="s">
        <v>329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222" t="s">
        <v>14</v>
      </c>
      <c r="E11" s="138" t="s">
        <v>14</v>
      </c>
      <c r="F11" s="343"/>
      <c r="G11" s="222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223"/>
      <c r="E12" s="5" t="s">
        <v>2</v>
      </c>
      <c r="F12" s="344"/>
      <c r="G12" s="223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139"/>
      <c r="X12" s="139"/>
      <c r="Y12" s="8"/>
      <c r="Z12" s="33"/>
    </row>
    <row r="13" spans="1:27" ht="25.35" customHeight="1">
      <c r="A13" s="157">
        <v>1</v>
      </c>
      <c r="B13" s="157">
        <v>1</v>
      </c>
      <c r="C13" s="164" t="s">
        <v>319</v>
      </c>
      <c r="D13" s="163">
        <v>78501.69</v>
      </c>
      <c r="E13" s="162">
        <v>132459.74</v>
      </c>
      <c r="F13" s="168">
        <f>(D13-E13)/E13</f>
        <v>-0.40735434026973022</v>
      </c>
      <c r="G13" s="163">
        <v>10788</v>
      </c>
      <c r="H13" s="162">
        <v>272</v>
      </c>
      <c r="I13" s="162">
        <f t="shared" ref="I13:I22" si="0">G13/H13</f>
        <v>39.661764705882355</v>
      </c>
      <c r="J13" s="162">
        <v>13</v>
      </c>
      <c r="K13" s="162">
        <v>2</v>
      </c>
      <c r="L13" s="163">
        <v>225594.05</v>
      </c>
      <c r="M13" s="163">
        <v>32128</v>
      </c>
      <c r="N13" s="160">
        <v>44484</v>
      </c>
      <c r="O13" s="158" t="s">
        <v>73</v>
      </c>
      <c r="P13" s="140"/>
      <c r="Q13" s="172"/>
      <c r="R13" s="172"/>
      <c r="S13" s="172"/>
      <c r="T13" s="172"/>
      <c r="U13" s="173"/>
      <c r="V13" s="173"/>
      <c r="W13" s="173"/>
      <c r="X13" s="174"/>
      <c r="Y13" s="174"/>
      <c r="Z13" s="139"/>
      <c r="AA13" s="139"/>
    </row>
    <row r="14" spans="1:27" ht="25.35" customHeight="1">
      <c r="A14" s="157">
        <v>2</v>
      </c>
      <c r="B14" s="157">
        <v>3</v>
      </c>
      <c r="C14" s="164" t="s">
        <v>306</v>
      </c>
      <c r="D14" s="163">
        <v>40790.300000000003</v>
      </c>
      <c r="E14" s="162">
        <v>52487.040000000001</v>
      </c>
      <c r="F14" s="168">
        <f>(D14-E14)/E14</f>
        <v>-0.22285005974808253</v>
      </c>
      <c r="G14" s="163">
        <v>6481</v>
      </c>
      <c r="H14" s="162">
        <v>158</v>
      </c>
      <c r="I14" s="162">
        <f t="shared" si="0"/>
        <v>41.018987341772153</v>
      </c>
      <c r="J14" s="162">
        <v>9</v>
      </c>
      <c r="K14" s="162">
        <v>4</v>
      </c>
      <c r="L14" s="163">
        <v>325317</v>
      </c>
      <c r="M14" s="163">
        <v>47892</v>
      </c>
      <c r="N14" s="160">
        <v>44470</v>
      </c>
      <c r="O14" s="158" t="s">
        <v>52</v>
      </c>
      <c r="P14" s="140"/>
      <c r="Q14" s="172"/>
      <c r="R14" s="172"/>
      <c r="S14" s="172"/>
      <c r="T14" s="172"/>
      <c r="U14" s="173"/>
      <c r="V14" s="173"/>
      <c r="W14" s="174"/>
      <c r="X14" s="173"/>
      <c r="Y14" s="139"/>
      <c r="Z14" s="174"/>
    </row>
    <row r="15" spans="1:27" ht="25.35" customHeight="1">
      <c r="A15" s="157">
        <v>3</v>
      </c>
      <c r="B15" s="157">
        <v>2</v>
      </c>
      <c r="C15" s="164" t="s">
        <v>308</v>
      </c>
      <c r="D15" s="163">
        <v>39096.120000000003</v>
      </c>
      <c r="E15" s="162">
        <v>57157.64</v>
      </c>
      <c r="F15" s="168">
        <f>(D15-E15)/E15</f>
        <v>-0.31599485213175349</v>
      </c>
      <c r="G15" s="163">
        <v>7860</v>
      </c>
      <c r="H15" s="162">
        <v>285</v>
      </c>
      <c r="I15" s="162">
        <f t="shared" si="0"/>
        <v>27.578947368421051</v>
      </c>
      <c r="J15" s="162">
        <v>19</v>
      </c>
      <c r="K15" s="162">
        <v>3</v>
      </c>
      <c r="L15" s="163">
        <v>159556</v>
      </c>
      <c r="M15" s="163">
        <v>32134</v>
      </c>
      <c r="N15" s="160">
        <v>44477</v>
      </c>
      <c r="O15" s="158" t="s">
        <v>52</v>
      </c>
      <c r="P15" s="140"/>
      <c r="R15" s="161"/>
      <c r="T15" s="140"/>
      <c r="U15" s="139"/>
      <c r="V15" s="139"/>
      <c r="W15" s="139"/>
      <c r="X15" s="139"/>
      <c r="Y15" s="140"/>
      <c r="Z15" s="139"/>
    </row>
    <row r="16" spans="1:27" ht="25.35" customHeight="1">
      <c r="A16" s="157">
        <v>4</v>
      </c>
      <c r="B16" s="157" t="s">
        <v>67</v>
      </c>
      <c r="C16" s="164" t="s">
        <v>332</v>
      </c>
      <c r="D16" s="163">
        <v>25663.599999999999</v>
      </c>
      <c r="E16" s="162" t="s">
        <v>30</v>
      </c>
      <c r="F16" s="162" t="s">
        <v>30</v>
      </c>
      <c r="G16" s="163">
        <v>4052</v>
      </c>
      <c r="H16" s="162">
        <v>161</v>
      </c>
      <c r="I16" s="162">
        <f t="shared" si="0"/>
        <v>25.167701863354036</v>
      </c>
      <c r="J16" s="162">
        <v>15</v>
      </c>
      <c r="K16" s="162">
        <v>1</v>
      </c>
      <c r="L16" s="163">
        <v>25664</v>
      </c>
      <c r="M16" s="163">
        <v>4052</v>
      </c>
      <c r="N16" s="160">
        <v>44491</v>
      </c>
      <c r="O16" s="158" t="s">
        <v>52</v>
      </c>
      <c r="P16" s="140"/>
      <c r="R16" s="161"/>
      <c r="T16" s="140"/>
      <c r="U16" s="139"/>
      <c r="V16" s="139"/>
      <c r="W16" s="139"/>
      <c r="X16" s="139"/>
      <c r="Y16" s="140"/>
      <c r="Z16" s="139"/>
    </row>
    <row r="17" spans="1:26" ht="25.35" customHeight="1">
      <c r="A17" s="157">
        <v>5</v>
      </c>
      <c r="B17" s="157">
        <v>4</v>
      </c>
      <c r="C17" s="164" t="s">
        <v>285</v>
      </c>
      <c r="D17" s="163">
        <v>23642.92</v>
      </c>
      <c r="E17" s="162">
        <v>26869.59</v>
      </c>
      <c r="F17" s="168">
        <f>(D17-E17)/E17</f>
        <v>-0.12008631318899923</v>
      </c>
      <c r="G17" s="163">
        <v>3745</v>
      </c>
      <c r="H17" s="162">
        <v>115</v>
      </c>
      <c r="I17" s="162">
        <f t="shared" si="0"/>
        <v>32.565217391304351</v>
      </c>
      <c r="J17" s="162">
        <v>9</v>
      </c>
      <c r="K17" s="162">
        <v>6</v>
      </c>
      <c r="L17" s="163">
        <v>391497.2</v>
      </c>
      <c r="M17" s="163">
        <v>58279</v>
      </c>
      <c r="N17" s="160">
        <v>44456</v>
      </c>
      <c r="O17" s="158" t="s">
        <v>34</v>
      </c>
      <c r="P17" s="140"/>
      <c r="Q17" s="172"/>
      <c r="R17" s="172"/>
      <c r="S17" s="172"/>
      <c r="T17" s="172"/>
      <c r="U17" s="173"/>
      <c r="V17" s="173"/>
      <c r="W17" s="174"/>
      <c r="X17" s="174"/>
      <c r="Y17" s="173"/>
      <c r="Z17" s="139"/>
    </row>
    <row r="18" spans="1:26" ht="25.35" customHeight="1">
      <c r="A18" s="157">
        <v>6</v>
      </c>
      <c r="B18" s="157" t="s">
        <v>67</v>
      </c>
      <c r="C18" s="164" t="s">
        <v>327</v>
      </c>
      <c r="D18" s="163">
        <v>17682.5</v>
      </c>
      <c r="E18" s="162" t="s">
        <v>30</v>
      </c>
      <c r="F18" s="162" t="s">
        <v>30</v>
      </c>
      <c r="G18" s="163">
        <v>2881</v>
      </c>
      <c r="H18" s="162">
        <v>189</v>
      </c>
      <c r="I18" s="162">
        <f t="shared" si="0"/>
        <v>15.243386243386244</v>
      </c>
      <c r="J18" s="162">
        <v>19</v>
      </c>
      <c r="K18" s="162">
        <v>1</v>
      </c>
      <c r="L18" s="163">
        <v>17976</v>
      </c>
      <c r="M18" s="163">
        <v>2935</v>
      </c>
      <c r="N18" s="160">
        <v>44491</v>
      </c>
      <c r="O18" s="158" t="s">
        <v>33</v>
      </c>
      <c r="P18" s="140"/>
      <c r="Q18" s="172"/>
      <c r="R18" s="172"/>
      <c r="S18" s="172"/>
      <c r="T18" s="172"/>
      <c r="U18" s="173"/>
      <c r="V18" s="173"/>
      <c r="W18" s="174"/>
      <c r="X18" s="174"/>
      <c r="Y18" s="173"/>
      <c r="Z18" s="139"/>
    </row>
    <row r="19" spans="1:26" ht="25.35" customHeight="1">
      <c r="A19" s="157">
        <v>7</v>
      </c>
      <c r="B19" s="157">
        <v>5</v>
      </c>
      <c r="C19" s="164" t="s">
        <v>288</v>
      </c>
      <c r="D19" s="163">
        <v>15272.08</v>
      </c>
      <c r="E19" s="162">
        <v>19218.7</v>
      </c>
      <c r="F19" s="168">
        <f>(D19-E19)/E19</f>
        <v>-0.2053531196178722</v>
      </c>
      <c r="G19" s="163">
        <v>3099</v>
      </c>
      <c r="H19" s="162">
        <v>137</v>
      </c>
      <c r="I19" s="162">
        <f t="shared" si="0"/>
        <v>22.62043795620438</v>
      </c>
      <c r="J19" s="162">
        <v>10</v>
      </c>
      <c r="K19" s="162">
        <v>6</v>
      </c>
      <c r="L19" s="163">
        <v>197888</v>
      </c>
      <c r="M19" s="163">
        <v>40327</v>
      </c>
      <c r="N19" s="160">
        <v>44456</v>
      </c>
      <c r="O19" s="158" t="s">
        <v>52</v>
      </c>
      <c r="P19" s="140"/>
      <c r="Q19" s="172"/>
      <c r="R19" s="172"/>
      <c r="S19" s="172"/>
      <c r="T19" s="172"/>
      <c r="U19" s="173"/>
      <c r="V19" s="173"/>
      <c r="W19" s="174"/>
      <c r="X19" s="174"/>
      <c r="Y19" s="173"/>
      <c r="Z19" s="139"/>
    </row>
    <row r="20" spans="1:26" ht="25.35" customHeight="1">
      <c r="A20" s="157">
        <v>8</v>
      </c>
      <c r="B20" s="157" t="s">
        <v>67</v>
      </c>
      <c r="C20" s="164" t="s">
        <v>333</v>
      </c>
      <c r="D20" s="163">
        <v>8371.5400000000009</v>
      </c>
      <c r="E20" s="162" t="s">
        <v>30</v>
      </c>
      <c r="F20" s="162" t="s">
        <v>30</v>
      </c>
      <c r="G20" s="163">
        <v>1282</v>
      </c>
      <c r="H20" s="162">
        <v>81</v>
      </c>
      <c r="I20" s="162">
        <f t="shared" si="0"/>
        <v>15.82716049382716</v>
      </c>
      <c r="J20" s="162">
        <v>12</v>
      </c>
      <c r="K20" s="162">
        <v>1</v>
      </c>
      <c r="L20" s="163">
        <v>8371.5400000000009</v>
      </c>
      <c r="M20" s="163">
        <v>1282</v>
      </c>
      <c r="N20" s="160">
        <v>44491</v>
      </c>
      <c r="O20" s="158" t="s">
        <v>43</v>
      </c>
      <c r="P20" s="140"/>
      <c r="Q20" s="172"/>
      <c r="R20" s="172"/>
      <c r="S20" s="172"/>
      <c r="T20" s="172"/>
      <c r="U20" s="173"/>
      <c r="V20" s="173"/>
      <c r="W20" s="174"/>
      <c r="X20" s="174"/>
      <c r="Y20" s="173"/>
      <c r="Z20" s="139"/>
    </row>
    <row r="21" spans="1:26" ht="25.35" customHeight="1">
      <c r="A21" s="157">
        <v>9</v>
      </c>
      <c r="B21" s="157">
        <v>6</v>
      </c>
      <c r="C21" s="164" t="s">
        <v>325</v>
      </c>
      <c r="D21" s="163">
        <v>7201.73</v>
      </c>
      <c r="E21" s="162">
        <v>17392.37</v>
      </c>
      <c r="F21" s="168">
        <f>(D21-E21)/E21</f>
        <v>-0.58592589739063738</v>
      </c>
      <c r="G21" s="163">
        <v>1149</v>
      </c>
      <c r="H21" s="162">
        <v>82</v>
      </c>
      <c r="I21" s="162">
        <f t="shared" si="0"/>
        <v>14.012195121951219</v>
      </c>
      <c r="J21" s="162">
        <v>12</v>
      </c>
      <c r="K21" s="162">
        <v>2</v>
      </c>
      <c r="L21" s="163">
        <v>24594</v>
      </c>
      <c r="M21" s="163">
        <v>3961</v>
      </c>
      <c r="N21" s="160">
        <v>44484</v>
      </c>
      <c r="O21" s="158" t="s">
        <v>32</v>
      </c>
      <c r="P21" s="140"/>
      <c r="R21" s="161"/>
      <c r="T21" s="140"/>
      <c r="U21" s="139"/>
      <c r="V21" s="139"/>
      <c r="W21" s="139"/>
      <c r="X21" s="139"/>
      <c r="Y21" s="140"/>
      <c r="Z21" s="139"/>
    </row>
    <row r="22" spans="1:26" ht="25.35" customHeight="1">
      <c r="A22" s="157">
        <v>10</v>
      </c>
      <c r="B22" s="157">
        <v>8</v>
      </c>
      <c r="C22" s="164" t="s">
        <v>286</v>
      </c>
      <c r="D22" s="163">
        <v>6638.33</v>
      </c>
      <c r="E22" s="162">
        <v>4237</v>
      </c>
      <c r="F22" s="168">
        <f>(D22-E22)/E22</f>
        <v>0.56675241916450314</v>
      </c>
      <c r="G22" s="163">
        <v>1134</v>
      </c>
      <c r="H22" s="162">
        <v>18</v>
      </c>
      <c r="I22" s="162">
        <f t="shared" si="0"/>
        <v>63</v>
      </c>
      <c r="J22" s="162">
        <v>6</v>
      </c>
      <c r="K22" s="162">
        <v>6</v>
      </c>
      <c r="L22" s="163">
        <v>79479</v>
      </c>
      <c r="M22" s="163">
        <v>13780</v>
      </c>
      <c r="N22" s="160">
        <v>44456</v>
      </c>
      <c r="O22" s="158" t="s">
        <v>287</v>
      </c>
      <c r="P22" s="140"/>
      <c r="R22" s="161"/>
      <c r="T22" s="140"/>
      <c r="U22" s="139"/>
      <c r="V22" s="139"/>
      <c r="W22" s="139"/>
      <c r="X22" s="139"/>
      <c r="Y22" s="140"/>
      <c r="Z22" s="139"/>
    </row>
    <row r="23" spans="1:26" ht="25.35" customHeight="1">
      <c r="A23" s="144"/>
      <c r="B23" s="144"/>
      <c r="C23" s="159" t="s">
        <v>29</v>
      </c>
      <c r="D23" s="145">
        <f>SUM(D13:D22)</f>
        <v>262860.81</v>
      </c>
      <c r="E23" s="145">
        <f t="shared" ref="E23:G23" si="1">SUM(E13:E22)</f>
        <v>309822.08000000002</v>
      </c>
      <c r="F23" s="108">
        <f>(D23-E23)/E23</f>
        <v>-0.15157496199108861</v>
      </c>
      <c r="G23" s="145">
        <f t="shared" si="1"/>
        <v>42471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157">
        <v>7</v>
      </c>
      <c r="C25" s="164" t="s">
        <v>300</v>
      </c>
      <c r="D25" s="163">
        <v>6365.7</v>
      </c>
      <c r="E25" s="162">
        <v>8137.3</v>
      </c>
      <c r="F25" s="168">
        <f>(D25-E25)/E25</f>
        <v>-0.2177134921902843</v>
      </c>
      <c r="G25" s="163">
        <v>1337</v>
      </c>
      <c r="H25" s="162">
        <v>90</v>
      </c>
      <c r="I25" s="162">
        <f t="shared" ref="I25:I31" si="2">G25/H25</f>
        <v>14.855555555555556</v>
      </c>
      <c r="J25" s="162">
        <v>12</v>
      </c>
      <c r="K25" s="162">
        <v>4</v>
      </c>
      <c r="L25" s="163">
        <v>41586.75</v>
      </c>
      <c r="M25" s="163">
        <v>8768</v>
      </c>
      <c r="N25" s="160">
        <v>44470</v>
      </c>
      <c r="O25" s="154" t="s">
        <v>27</v>
      </c>
      <c r="P25" s="140"/>
      <c r="Q25" s="172"/>
      <c r="R25" s="172"/>
      <c r="S25" s="172"/>
      <c r="T25" s="172"/>
      <c r="U25" s="173"/>
      <c r="V25" s="173"/>
      <c r="W25" s="174"/>
      <c r="X25" s="139"/>
      <c r="Y25" s="174"/>
      <c r="Z25" s="173"/>
    </row>
    <row r="26" spans="1:26" ht="25.35" customHeight="1">
      <c r="A26" s="157">
        <v>12</v>
      </c>
      <c r="B26" s="157">
        <v>9</v>
      </c>
      <c r="C26" s="164" t="s">
        <v>245</v>
      </c>
      <c r="D26" s="163">
        <v>2992.89</v>
      </c>
      <c r="E26" s="162">
        <v>4087.96</v>
      </c>
      <c r="F26" s="168">
        <f>(D26-E26)/E26</f>
        <v>-0.26787688724938602</v>
      </c>
      <c r="G26" s="163">
        <v>604</v>
      </c>
      <c r="H26" s="162">
        <v>40</v>
      </c>
      <c r="I26" s="162">
        <f t="shared" si="2"/>
        <v>15.1</v>
      </c>
      <c r="J26" s="162">
        <v>6</v>
      </c>
      <c r="K26" s="162">
        <v>10</v>
      </c>
      <c r="L26" s="163">
        <v>171163</v>
      </c>
      <c r="M26" s="163">
        <v>36877</v>
      </c>
      <c r="N26" s="160">
        <v>44428</v>
      </c>
      <c r="O26" s="158" t="s">
        <v>113</v>
      </c>
      <c r="P26" s="140"/>
      <c r="Q26" s="172"/>
      <c r="R26" s="172"/>
      <c r="S26" s="172"/>
      <c r="T26" s="172"/>
      <c r="U26" s="173"/>
      <c r="V26" s="173"/>
      <c r="W26" s="174"/>
      <c r="X26" s="139"/>
      <c r="Y26" s="174"/>
      <c r="Z26" s="173"/>
    </row>
    <row r="27" spans="1:26" ht="25.35" customHeight="1">
      <c r="A27" s="157">
        <v>13</v>
      </c>
      <c r="B27" s="157" t="s">
        <v>67</v>
      </c>
      <c r="C27" s="164" t="s">
        <v>334</v>
      </c>
      <c r="D27" s="163">
        <v>2580.0700000000002</v>
      </c>
      <c r="E27" s="162" t="s">
        <v>30</v>
      </c>
      <c r="F27" s="162" t="s">
        <v>30</v>
      </c>
      <c r="G27" s="163">
        <v>442</v>
      </c>
      <c r="H27" s="162">
        <v>63</v>
      </c>
      <c r="I27" s="162">
        <f t="shared" si="2"/>
        <v>7.0158730158730158</v>
      </c>
      <c r="J27" s="162">
        <v>13</v>
      </c>
      <c r="K27" s="162">
        <v>1</v>
      </c>
      <c r="L27" s="163">
        <v>2580</v>
      </c>
      <c r="M27" s="163">
        <v>442</v>
      </c>
      <c r="N27" s="160">
        <v>44491</v>
      </c>
      <c r="O27" s="158" t="s">
        <v>33</v>
      </c>
      <c r="P27" s="140"/>
      <c r="Q27" s="172"/>
      <c r="R27" s="172"/>
      <c r="S27" s="172"/>
      <c r="T27" s="172"/>
      <c r="U27" s="173"/>
      <c r="V27" s="173"/>
      <c r="W27" s="174"/>
      <c r="X27" s="174"/>
      <c r="Y27" s="139"/>
      <c r="Z27" s="173"/>
    </row>
    <row r="28" spans="1:26" ht="25.35" customHeight="1">
      <c r="A28" s="157">
        <v>14</v>
      </c>
      <c r="B28" s="157">
        <v>10</v>
      </c>
      <c r="C28" s="164" t="s">
        <v>313</v>
      </c>
      <c r="D28" s="163">
        <v>860.25</v>
      </c>
      <c r="E28" s="162">
        <v>2950.5</v>
      </c>
      <c r="F28" s="168">
        <f>(D28-E28)/E28</f>
        <v>-0.70843924758515509</v>
      </c>
      <c r="G28" s="163">
        <v>160</v>
      </c>
      <c r="H28" s="162">
        <v>12</v>
      </c>
      <c r="I28" s="162">
        <f t="shared" si="2"/>
        <v>13.333333333333334</v>
      </c>
      <c r="J28" s="162">
        <v>6</v>
      </c>
      <c r="K28" s="162">
        <v>3</v>
      </c>
      <c r="L28" s="163">
        <v>12163.78</v>
      </c>
      <c r="M28" s="163">
        <v>2174</v>
      </c>
      <c r="N28" s="160">
        <v>44477</v>
      </c>
      <c r="O28" s="158" t="s">
        <v>43</v>
      </c>
      <c r="P28" s="140"/>
      <c r="Q28" s="172"/>
      <c r="R28" s="172"/>
      <c r="S28" s="172"/>
      <c r="T28" s="172"/>
      <c r="U28" s="173"/>
      <c r="V28" s="173"/>
      <c r="W28" s="174"/>
      <c r="X28" s="174"/>
      <c r="Y28" s="139"/>
      <c r="Z28" s="173"/>
    </row>
    <row r="29" spans="1:26" ht="25.35" customHeight="1">
      <c r="A29" s="157">
        <v>15</v>
      </c>
      <c r="B29" s="157" t="s">
        <v>40</v>
      </c>
      <c r="C29" s="164" t="s">
        <v>335</v>
      </c>
      <c r="D29" s="163">
        <v>515.49</v>
      </c>
      <c r="E29" s="162" t="s">
        <v>30</v>
      </c>
      <c r="F29" s="162" t="s">
        <v>30</v>
      </c>
      <c r="G29" s="163">
        <v>113</v>
      </c>
      <c r="H29" s="162">
        <v>3</v>
      </c>
      <c r="I29" s="162">
        <f t="shared" si="2"/>
        <v>37.666666666666664</v>
      </c>
      <c r="J29" s="162">
        <v>3</v>
      </c>
      <c r="K29" s="162">
        <v>0</v>
      </c>
      <c r="L29" s="163">
        <v>515</v>
      </c>
      <c r="M29" s="163">
        <v>113</v>
      </c>
      <c r="N29" s="160" t="s">
        <v>190</v>
      </c>
      <c r="O29" s="158" t="s">
        <v>32</v>
      </c>
      <c r="P29" s="140"/>
      <c r="Q29" s="172"/>
      <c r="R29" s="172"/>
      <c r="S29" s="172"/>
      <c r="T29" s="172"/>
      <c r="U29" s="173"/>
      <c r="V29" s="173"/>
      <c r="W29" s="174"/>
      <c r="X29" s="173"/>
      <c r="Y29" s="139"/>
      <c r="Z29" s="174"/>
    </row>
    <row r="30" spans="1:26" ht="25.35" customHeight="1">
      <c r="A30" s="157">
        <v>16</v>
      </c>
      <c r="B30" s="157">
        <v>11</v>
      </c>
      <c r="C30" s="164" t="s">
        <v>207</v>
      </c>
      <c r="D30" s="163">
        <v>376.63</v>
      </c>
      <c r="E30" s="162">
        <v>1149.29</v>
      </c>
      <c r="F30" s="168">
        <f>(D30-E30)/E30</f>
        <v>-0.67229332892481442</v>
      </c>
      <c r="G30" s="163">
        <v>79</v>
      </c>
      <c r="H30" s="162">
        <v>1</v>
      </c>
      <c r="I30" s="162">
        <f t="shared" si="2"/>
        <v>79</v>
      </c>
      <c r="J30" s="162">
        <v>1</v>
      </c>
      <c r="K30" s="162">
        <v>14</v>
      </c>
      <c r="L30" s="163">
        <v>228416</v>
      </c>
      <c r="M30" s="163">
        <v>49245</v>
      </c>
      <c r="N30" s="160">
        <v>44400</v>
      </c>
      <c r="O30" s="158" t="s">
        <v>32</v>
      </c>
      <c r="P30" s="140"/>
      <c r="Q30" s="172"/>
      <c r="R30" s="172"/>
      <c r="S30" s="172"/>
      <c r="T30" s="172"/>
      <c r="U30" s="173"/>
      <c r="V30" s="173"/>
      <c r="W30" s="174"/>
      <c r="X30" s="174"/>
      <c r="Y30" s="139"/>
      <c r="Z30" s="173"/>
    </row>
    <row r="31" spans="1:26" ht="25.35" customHeight="1">
      <c r="A31" s="157">
        <v>17</v>
      </c>
      <c r="B31" s="167" t="s">
        <v>30</v>
      </c>
      <c r="C31" s="166" t="s">
        <v>66</v>
      </c>
      <c r="D31" s="163">
        <v>242</v>
      </c>
      <c r="E31" s="162" t="s">
        <v>30</v>
      </c>
      <c r="F31" s="162" t="s">
        <v>30</v>
      </c>
      <c r="G31" s="163">
        <v>50</v>
      </c>
      <c r="H31" s="162">
        <v>3</v>
      </c>
      <c r="I31" s="162">
        <f t="shared" si="2"/>
        <v>16.666666666666668</v>
      </c>
      <c r="J31" s="162">
        <v>2</v>
      </c>
      <c r="K31" s="162" t="s">
        <v>30</v>
      </c>
      <c r="L31" s="163">
        <v>129732</v>
      </c>
      <c r="M31" s="163">
        <v>22369</v>
      </c>
      <c r="N31" s="160">
        <v>43868</v>
      </c>
      <c r="O31" s="158" t="s">
        <v>33</v>
      </c>
      <c r="P31" s="140"/>
      <c r="Q31" s="172"/>
      <c r="R31" s="172"/>
      <c r="S31" s="172"/>
      <c r="T31" s="172"/>
      <c r="U31" s="173"/>
      <c r="V31" s="173"/>
      <c r="W31" s="174"/>
      <c r="X31" s="174"/>
      <c r="Y31" s="139"/>
      <c r="Z31" s="173"/>
    </row>
    <row r="32" spans="1:26" ht="25.35" customHeight="1">
      <c r="A32" s="157">
        <v>18</v>
      </c>
      <c r="B32" s="91">
        <v>22</v>
      </c>
      <c r="C32" s="166" t="s">
        <v>98</v>
      </c>
      <c r="D32" s="163">
        <v>218</v>
      </c>
      <c r="E32" s="163">
        <v>188</v>
      </c>
      <c r="F32" s="168">
        <f>(D32-E32)/E32</f>
        <v>0.15957446808510639</v>
      </c>
      <c r="G32" s="163">
        <v>35</v>
      </c>
      <c r="H32" s="162" t="s">
        <v>30</v>
      </c>
      <c r="I32" s="162" t="s">
        <v>30</v>
      </c>
      <c r="J32" s="162">
        <v>1</v>
      </c>
      <c r="K32" s="162">
        <v>24</v>
      </c>
      <c r="L32" s="163">
        <v>14435</v>
      </c>
      <c r="M32" s="163">
        <v>2587</v>
      </c>
      <c r="N32" s="160">
        <v>44330</v>
      </c>
      <c r="O32" s="158" t="s">
        <v>99</v>
      </c>
      <c r="P32" s="140"/>
      <c r="Q32" s="172"/>
      <c r="R32" s="172"/>
      <c r="S32" s="172"/>
      <c r="T32" s="172"/>
      <c r="U32" s="173"/>
      <c r="V32" s="173"/>
      <c r="W32" s="174"/>
      <c r="X32" s="174"/>
      <c r="Y32" s="139"/>
      <c r="Z32" s="173"/>
    </row>
    <row r="33" spans="1:26" ht="25.35" customHeight="1">
      <c r="A33" s="157">
        <v>19</v>
      </c>
      <c r="B33" s="157">
        <v>18</v>
      </c>
      <c r="C33" s="164" t="s">
        <v>326</v>
      </c>
      <c r="D33" s="163">
        <v>187</v>
      </c>
      <c r="E33" s="162">
        <v>564.07000000000005</v>
      </c>
      <c r="F33" s="168">
        <f>(D33-E33)/E33</f>
        <v>-0.66848086230432391</v>
      </c>
      <c r="G33" s="163">
        <v>34</v>
      </c>
      <c r="H33" s="162" t="s">
        <v>30</v>
      </c>
      <c r="I33" s="162" t="s">
        <v>30</v>
      </c>
      <c r="J33" s="162">
        <v>2</v>
      </c>
      <c r="K33" s="162">
        <v>2</v>
      </c>
      <c r="L33" s="163">
        <v>751</v>
      </c>
      <c r="M33" s="163">
        <v>147</v>
      </c>
      <c r="N33" s="160">
        <v>44484</v>
      </c>
      <c r="O33" s="158" t="s">
        <v>99</v>
      </c>
      <c r="P33" s="140"/>
      <c r="Q33" s="172"/>
      <c r="R33" s="172"/>
      <c r="S33" s="172"/>
      <c r="T33" s="172"/>
      <c r="U33" s="173"/>
      <c r="V33" s="173"/>
      <c r="W33" s="139"/>
      <c r="X33" s="174"/>
      <c r="Y33" s="173"/>
      <c r="Z33" s="174"/>
    </row>
    <row r="34" spans="1:26" ht="25.35" customHeight="1">
      <c r="A34" s="157">
        <v>20</v>
      </c>
      <c r="B34" s="91">
        <v>23</v>
      </c>
      <c r="C34" s="164" t="s">
        <v>264</v>
      </c>
      <c r="D34" s="163">
        <v>181.3</v>
      </c>
      <c r="E34" s="162">
        <v>186.4</v>
      </c>
      <c r="F34" s="168">
        <f>(D34-E34)/E34</f>
        <v>-2.7360515021459197E-2</v>
      </c>
      <c r="G34" s="163">
        <v>58</v>
      </c>
      <c r="H34" s="162">
        <v>4</v>
      </c>
      <c r="I34" s="162">
        <f>G34/H34</f>
        <v>14.5</v>
      </c>
      <c r="J34" s="162">
        <v>1</v>
      </c>
      <c r="K34" s="162">
        <v>8</v>
      </c>
      <c r="L34" s="163">
        <v>24225.66</v>
      </c>
      <c r="M34" s="163">
        <v>5386</v>
      </c>
      <c r="N34" s="160">
        <v>44442</v>
      </c>
      <c r="O34" s="158" t="s">
        <v>265</v>
      </c>
      <c r="P34" s="140"/>
      <c r="Q34" s="172"/>
      <c r="R34" s="172"/>
      <c r="S34" s="172"/>
      <c r="T34" s="172"/>
      <c r="U34" s="173"/>
      <c r="V34" s="173"/>
      <c r="W34" s="174"/>
      <c r="X34" s="174"/>
      <c r="Y34" s="139"/>
      <c r="Z34" s="173"/>
    </row>
    <row r="35" spans="1:26" ht="25.2" customHeight="1">
      <c r="A35" s="144"/>
      <c r="B35" s="144"/>
      <c r="C35" s="159" t="s">
        <v>85</v>
      </c>
      <c r="D35" s="145">
        <f>SUM(D23:D34)</f>
        <v>277380.14</v>
      </c>
      <c r="E35" s="145">
        <f t="shared" ref="E35:G35" si="3">SUM(E23:E34)</f>
        <v>327085.60000000003</v>
      </c>
      <c r="F35" s="108">
        <f>(D35-E35)/E35</f>
        <v>-0.15196468447403375</v>
      </c>
      <c r="G35" s="145">
        <f t="shared" si="3"/>
        <v>45383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6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6" ht="25.35" customHeight="1">
      <c r="A37" s="157">
        <v>21</v>
      </c>
      <c r="B37" s="157">
        <v>16</v>
      </c>
      <c r="C37" s="164" t="s">
        <v>236</v>
      </c>
      <c r="D37" s="163">
        <v>108</v>
      </c>
      <c r="E37" s="162">
        <v>618.99</v>
      </c>
      <c r="F37" s="168">
        <f>(D37-E37)/E37</f>
        <v>-0.82552222168371059</v>
      </c>
      <c r="G37" s="163">
        <v>27</v>
      </c>
      <c r="H37" s="162">
        <v>1</v>
      </c>
      <c r="I37" s="162">
        <f>G37/H37</f>
        <v>27</v>
      </c>
      <c r="J37" s="162">
        <v>1</v>
      </c>
      <c r="K37" s="162">
        <v>11</v>
      </c>
      <c r="L37" s="163">
        <v>158218</v>
      </c>
      <c r="M37" s="163">
        <v>25656</v>
      </c>
      <c r="N37" s="160">
        <v>44421</v>
      </c>
      <c r="O37" s="158" t="s">
        <v>32</v>
      </c>
      <c r="P37" s="140"/>
      <c r="Q37" s="172"/>
      <c r="R37" s="172"/>
      <c r="S37" s="172"/>
      <c r="T37" s="172"/>
      <c r="U37" s="173"/>
      <c r="V37" s="173"/>
      <c r="W37" s="173"/>
      <c r="X37" s="139"/>
      <c r="Y37" s="174"/>
      <c r="Z37" s="174"/>
    </row>
    <row r="38" spans="1:26" ht="25.35" customHeight="1">
      <c r="A38" s="157">
        <v>22</v>
      </c>
      <c r="B38" s="157">
        <v>14</v>
      </c>
      <c r="C38" s="164" t="s">
        <v>213</v>
      </c>
      <c r="D38" s="163">
        <v>78.25</v>
      </c>
      <c r="E38" s="162">
        <v>861.15</v>
      </c>
      <c r="F38" s="168">
        <f>(D38-E38)/E38</f>
        <v>-0.9091331359228938</v>
      </c>
      <c r="G38" s="163">
        <v>13</v>
      </c>
      <c r="H38" s="162">
        <v>2</v>
      </c>
      <c r="I38" s="162">
        <f>G38/H38</f>
        <v>6.5</v>
      </c>
      <c r="J38" s="162">
        <v>1</v>
      </c>
      <c r="K38" s="162">
        <v>13</v>
      </c>
      <c r="L38" s="163">
        <v>181409.13999999996</v>
      </c>
      <c r="M38" s="163">
        <v>28724</v>
      </c>
      <c r="N38" s="160">
        <v>44407</v>
      </c>
      <c r="O38" s="158" t="s">
        <v>212</v>
      </c>
      <c r="P38" s="140"/>
      <c r="Q38" s="172"/>
      <c r="R38" s="172"/>
      <c r="T38" s="172"/>
      <c r="U38" s="172"/>
      <c r="V38" s="173"/>
      <c r="W38" s="139"/>
      <c r="X38" s="174"/>
      <c r="Y38" s="173"/>
      <c r="Z38" s="174"/>
    </row>
    <row r="39" spans="1:26" ht="24.6" customHeight="1">
      <c r="A39" s="157">
        <v>23</v>
      </c>
      <c r="B39" s="91">
        <v>19</v>
      </c>
      <c r="C39" s="164" t="s">
        <v>242</v>
      </c>
      <c r="D39" s="163">
        <v>69</v>
      </c>
      <c r="E39" s="162">
        <v>396.85</v>
      </c>
      <c r="F39" s="168">
        <f>(D39-E39)/E39</f>
        <v>-0.82613077989164674</v>
      </c>
      <c r="G39" s="163">
        <v>21</v>
      </c>
      <c r="H39" s="162" t="s">
        <v>30</v>
      </c>
      <c r="I39" s="162" t="s">
        <v>30</v>
      </c>
      <c r="J39" s="162">
        <v>1</v>
      </c>
      <c r="K39" s="162">
        <v>11</v>
      </c>
      <c r="L39" s="163">
        <v>43144.280000000006</v>
      </c>
      <c r="M39" s="163">
        <v>7836</v>
      </c>
      <c r="N39" s="160">
        <v>44421</v>
      </c>
      <c r="O39" s="158" t="s">
        <v>243</v>
      </c>
      <c r="P39" s="140"/>
      <c r="R39" s="161"/>
      <c r="T39" s="140"/>
      <c r="U39" s="139"/>
      <c r="V39" s="139"/>
      <c r="W39" s="139"/>
      <c r="X39" s="140"/>
      <c r="Y39" s="139"/>
      <c r="Z39" s="139"/>
    </row>
    <row r="40" spans="1:26" ht="25.35" customHeight="1">
      <c r="A40" s="157">
        <v>24</v>
      </c>
      <c r="B40" s="157">
        <v>25</v>
      </c>
      <c r="C40" s="164" t="s">
        <v>244</v>
      </c>
      <c r="D40" s="163">
        <v>56</v>
      </c>
      <c r="E40" s="163">
        <v>94</v>
      </c>
      <c r="F40" s="168">
        <f>(D40-E40)/E40</f>
        <v>-0.40425531914893614</v>
      </c>
      <c r="G40" s="163">
        <v>8</v>
      </c>
      <c r="H40" s="162">
        <v>1</v>
      </c>
      <c r="I40" s="162">
        <f>G40/H40</f>
        <v>8</v>
      </c>
      <c r="J40" s="162">
        <v>1</v>
      </c>
      <c r="K40" s="162">
        <v>10</v>
      </c>
      <c r="L40" s="163">
        <v>11370.86</v>
      </c>
      <c r="M40" s="163">
        <v>2402</v>
      </c>
      <c r="N40" s="160">
        <v>44421</v>
      </c>
      <c r="O40" s="158" t="s">
        <v>43</v>
      </c>
      <c r="P40" s="140"/>
      <c r="Q40" s="172"/>
      <c r="R40" s="172"/>
      <c r="S40" s="172"/>
      <c r="T40" s="172"/>
      <c r="U40" s="173"/>
      <c r="V40" s="173"/>
      <c r="W40" s="139"/>
      <c r="X40" s="173"/>
      <c r="Y40" s="174"/>
      <c r="Z40" s="174"/>
    </row>
    <row r="41" spans="1:26" ht="25.35" customHeight="1">
      <c r="A41" s="144"/>
      <c r="B41" s="144"/>
      <c r="C41" s="159" t="s">
        <v>336</v>
      </c>
      <c r="D41" s="145">
        <f>SUM(D35:D40)</f>
        <v>277691.39</v>
      </c>
      <c r="E41" s="145">
        <f t="shared" ref="E41:G41" si="4">SUM(E35:E40)</f>
        <v>329056.59000000003</v>
      </c>
      <c r="F41" s="108">
        <f>(D41-E41)/E41</f>
        <v>-0.15609837809356744</v>
      </c>
      <c r="G41" s="145">
        <f t="shared" si="4"/>
        <v>45452</v>
      </c>
      <c r="H41" s="145"/>
      <c r="I41" s="147"/>
      <c r="J41" s="146"/>
      <c r="K41" s="148"/>
      <c r="L41" s="149"/>
      <c r="M41" s="153"/>
      <c r="N41" s="150"/>
      <c r="O41" s="154"/>
    </row>
    <row r="42" spans="1:26" ht="23.1" customHeight="1"/>
    <row r="43" spans="1:26" ht="17.25" customHeight="1"/>
    <row r="56" spans="16:18">
      <c r="R56" s="140"/>
    </row>
    <row r="59" spans="16:18">
      <c r="P59" s="140"/>
    </row>
    <row r="63" spans="16:18" ht="12" customHeight="1"/>
  </sheetData>
  <sortState xmlns:xlrd2="http://schemas.microsoft.com/office/spreadsheetml/2017/richdata2" ref="B13:O40">
    <sortCondition descending="1" ref="D13:D40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63E2-6EDA-4F0C-9E09-3F24681CC72A}">
  <dimension ref="A1:AA65"/>
  <sheetViews>
    <sheetView zoomScale="60" zoomScaleNormal="60" workbookViewId="0">
      <selection activeCell="C26" sqref="C26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3.6640625" style="137" customWidth="1"/>
    <col min="24" max="24" width="12" style="137" bestFit="1" customWidth="1"/>
    <col min="25" max="25" width="14.88671875" style="137" customWidth="1"/>
    <col min="26" max="26" width="12" style="137" bestFit="1" customWidth="1"/>
    <col min="27" max="16384" width="8.88671875" style="137"/>
  </cols>
  <sheetData>
    <row r="1" spans="1:27" ht="19.5" customHeight="1">
      <c r="E1" s="2" t="s">
        <v>323</v>
      </c>
      <c r="F1" s="2"/>
      <c r="G1" s="2"/>
      <c r="H1" s="2"/>
      <c r="I1" s="2"/>
    </row>
    <row r="2" spans="1:27" ht="19.5" customHeight="1">
      <c r="E2" s="2" t="s">
        <v>324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138" t="s">
        <v>321</v>
      </c>
      <c r="E6" s="138" t="s">
        <v>315</v>
      </c>
      <c r="F6" s="343"/>
      <c r="G6" s="138" t="s">
        <v>321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218"/>
      <c r="E9" s="218"/>
      <c r="F9" s="342" t="s">
        <v>15</v>
      </c>
      <c r="G9" s="218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>
      <c r="A10" s="346"/>
      <c r="B10" s="346"/>
      <c r="C10" s="343"/>
      <c r="D10" s="219" t="s">
        <v>322</v>
      </c>
      <c r="E10" s="219" t="s">
        <v>316</v>
      </c>
      <c r="F10" s="343"/>
      <c r="G10" s="219" t="s">
        <v>322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219" t="s">
        <v>14</v>
      </c>
      <c r="E11" s="138" t="s">
        <v>14</v>
      </c>
      <c r="F11" s="343"/>
      <c r="G11" s="219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220"/>
      <c r="E12" s="5" t="s">
        <v>2</v>
      </c>
      <c r="F12" s="344"/>
      <c r="G12" s="220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139"/>
      <c r="X12" s="139"/>
      <c r="Y12" s="33"/>
      <c r="Z12" s="8"/>
    </row>
    <row r="13" spans="1:27" ht="25.35" customHeight="1">
      <c r="A13" s="157">
        <v>1</v>
      </c>
      <c r="B13" s="157" t="s">
        <v>67</v>
      </c>
      <c r="C13" s="164" t="s">
        <v>319</v>
      </c>
      <c r="D13" s="163">
        <v>132459.74</v>
      </c>
      <c r="E13" s="162" t="s">
        <v>30</v>
      </c>
      <c r="F13" s="168" t="s">
        <v>30</v>
      </c>
      <c r="G13" s="163">
        <v>19279</v>
      </c>
      <c r="H13" s="162">
        <v>308</v>
      </c>
      <c r="I13" s="162">
        <f t="shared" ref="I13:I22" si="0">G13/H13</f>
        <v>62.594155844155843</v>
      </c>
      <c r="J13" s="162">
        <v>15</v>
      </c>
      <c r="K13" s="162">
        <v>1</v>
      </c>
      <c r="L13" s="163">
        <v>147092.35999999999</v>
      </c>
      <c r="M13" s="163">
        <v>21340</v>
      </c>
      <c r="N13" s="160">
        <v>44484</v>
      </c>
      <c r="O13" s="158" t="s">
        <v>73</v>
      </c>
      <c r="P13" s="140"/>
      <c r="Q13" s="172"/>
      <c r="R13" s="172"/>
      <c r="S13" s="172"/>
      <c r="T13" s="172"/>
      <c r="U13" s="173"/>
      <c r="V13" s="173"/>
      <c r="W13" s="173"/>
      <c r="X13" s="174"/>
      <c r="Y13" s="139"/>
      <c r="Z13" s="174"/>
      <c r="AA13" s="139"/>
    </row>
    <row r="14" spans="1:27" ht="25.35" customHeight="1">
      <c r="A14" s="157">
        <v>2</v>
      </c>
      <c r="B14" s="157">
        <v>2</v>
      </c>
      <c r="C14" s="164" t="s">
        <v>308</v>
      </c>
      <c r="D14" s="163">
        <v>57157.64</v>
      </c>
      <c r="E14" s="162">
        <v>63188.57</v>
      </c>
      <c r="F14" s="168">
        <f>(D14-E14)/E14</f>
        <v>-9.5443368951061883E-2</v>
      </c>
      <c r="G14" s="163">
        <v>11424</v>
      </c>
      <c r="H14" s="162">
        <v>352</v>
      </c>
      <c r="I14" s="162">
        <f t="shared" si="0"/>
        <v>32.454545454545453</v>
      </c>
      <c r="J14" s="162">
        <v>20</v>
      </c>
      <c r="K14" s="162">
        <v>2</v>
      </c>
      <c r="L14" s="163">
        <v>120629</v>
      </c>
      <c r="M14" s="163">
        <v>24308</v>
      </c>
      <c r="N14" s="160">
        <v>44477</v>
      </c>
      <c r="O14" s="158" t="s">
        <v>52</v>
      </c>
      <c r="P14" s="140"/>
      <c r="Q14" s="172"/>
      <c r="R14" s="172"/>
      <c r="S14" s="172"/>
      <c r="T14" s="172"/>
      <c r="U14" s="173"/>
      <c r="V14" s="173"/>
      <c r="W14" s="174"/>
      <c r="X14" s="173"/>
      <c r="Y14" s="174"/>
      <c r="Z14" s="139"/>
    </row>
    <row r="15" spans="1:27" ht="25.35" customHeight="1">
      <c r="A15" s="157">
        <v>3</v>
      </c>
      <c r="B15" s="157">
        <v>1</v>
      </c>
      <c r="C15" s="164" t="s">
        <v>306</v>
      </c>
      <c r="D15" s="163">
        <v>52487.040000000001</v>
      </c>
      <c r="E15" s="162">
        <v>81645.850000000006</v>
      </c>
      <c r="F15" s="168">
        <f>(D15-E15)/E15</f>
        <v>-0.35713768672871926</v>
      </c>
      <c r="G15" s="163">
        <v>7882</v>
      </c>
      <c r="H15" s="162">
        <v>180</v>
      </c>
      <c r="I15" s="162">
        <f t="shared" si="0"/>
        <v>43.788888888888891</v>
      </c>
      <c r="J15" s="162">
        <v>15</v>
      </c>
      <c r="K15" s="162">
        <v>3</v>
      </c>
      <c r="L15" s="163">
        <v>284640</v>
      </c>
      <c r="M15" s="163">
        <v>41422</v>
      </c>
      <c r="N15" s="160">
        <v>44470</v>
      </c>
      <c r="O15" s="158" t="s">
        <v>52</v>
      </c>
      <c r="P15" s="140"/>
      <c r="R15" s="161"/>
      <c r="T15" s="140"/>
      <c r="U15" s="139"/>
      <c r="V15" s="139"/>
      <c r="W15" s="139"/>
      <c r="X15" s="139"/>
      <c r="Y15" s="139"/>
      <c r="Z15" s="140"/>
    </row>
    <row r="16" spans="1:27" ht="25.35" customHeight="1">
      <c r="A16" s="157">
        <v>4</v>
      </c>
      <c r="B16" s="157">
        <v>3</v>
      </c>
      <c r="C16" s="164" t="s">
        <v>285</v>
      </c>
      <c r="D16" s="163">
        <v>26869.59</v>
      </c>
      <c r="E16" s="162">
        <v>34684.82</v>
      </c>
      <c r="F16" s="168">
        <f>(D16-E16)/E16</f>
        <v>-0.22532133653857797</v>
      </c>
      <c r="G16" s="163">
        <v>4209</v>
      </c>
      <c r="H16" s="162">
        <v>120</v>
      </c>
      <c r="I16" s="162">
        <f t="shared" si="0"/>
        <v>35.075000000000003</v>
      </c>
      <c r="J16" s="162">
        <v>9</v>
      </c>
      <c r="K16" s="162">
        <v>5</v>
      </c>
      <c r="L16" s="163">
        <v>367873.78</v>
      </c>
      <c r="M16" s="163">
        <v>54537</v>
      </c>
      <c r="N16" s="160">
        <v>44456</v>
      </c>
      <c r="O16" s="158" t="s">
        <v>34</v>
      </c>
      <c r="P16" s="140"/>
      <c r="R16" s="161"/>
      <c r="T16" s="140"/>
      <c r="U16" s="139"/>
      <c r="V16" s="139"/>
      <c r="W16" s="139"/>
      <c r="X16" s="139"/>
      <c r="Y16" s="139"/>
      <c r="Z16" s="140"/>
    </row>
    <row r="17" spans="1:26" ht="25.35" customHeight="1">
      <c r="A17" s="157">
        <v>5</v>
      </c>
      <c r="B17" s="157">
        <v>4</v>
      </c>
      <c r="C17" s="164" t="s">
        <v>288</v>
      </c>
      <c r="D17" s="163">
        <v>19218.7</v>
      </c>
      <c r="E17" s="162">
        <v>18924.27</v>
      </c>
      <c r="F17" s="168">
        <f>(D17-E17)/E17</f>
        <v>1.5558328009482019E-2</v>
      </c>
      <c r="G17" s="163">
        <v>3856</v>
      </c>
      <c r="H17" s="162">
        <v>152</v>
      </c>
      <c r="I17" s="162">
        <f t="shared" si="0"/>
        <v>25.368421052631579</v>
      </c>
      <c r="J17" s="162">
        <v>11</v>
      </c>
      <c r="K17" s="162">
        <v>5</v>
      </c>
      <c r="L17" s="163">
        <v>182647</v>
      </c>
      <c r="M17" s="163">
        <v>37233</v>
      </c>
      <c r="N17" s="160">
        <v>44456</v>
      </c>
      <c r="O17" s="158" t="s">
        <v>52</v>
      </c>
      <c r="P17" s="140"/>
      <c r="R17" s="161"/>
      <c r="T17" s="140"/>
      <c r="U17" s="139"/>
      <c r="V17" s="139"/>
      <c r="W17" s="139"/>
      <c r="X17" s="139"/>
      <c r="Y17" s="139"/>
      <c r="Z17" s="140"/>
    </row>
    <row r="18" spans="1:26" ht="25.35" customHeight="1">
      <c r="A18" s="157">
        <v>6</v>
      </c>
      <c r="B18" s="157" t="s">
        <v>67</v>
      </c>
      <c r="C18" s="164" t="s">
        <v>325</v>
      </c>
      <c r="D18" s="163">
        <v>17392.37</v>
      </c>
      <c r="E18" s="162" t="s">
        <v>30</v>
      </c>
      <c r="F18" s="168" t="s">
        <v>30</v>
      </c>
      <c r="G18" s="163">
        <v>2812</v>
      </c>
      <c r="H18" s="162">
        <v>173</v>
      </c>
      <c r="I18" s="162">
        <f t="shared" si="0"/>
        <v>16.254335260115607</v>
      </c>
      <c r="J18" s="162">
        <v>17</v>
      </c>
      <c r="K18" s="162">
        <v>1</v>
      </c>
      <c r="L18" s="163">
        <v>17392</v>
      </c>
      <c r="M18" s="163">
        <v>2812</v>
      </c>
      <c r="N18" s="160">
        <v>44484</v>
      </c>
      <c r="O18" s="158" t="s">
        <v>32</v>
      </c>
      <c r="P18" s="140"/>
      <c r="R18" s="161"/>
      <c r="T18" s="140"/>
      <c r="U18" s="139"/>
      <c r="V18" s="139"/>
      <c r="W18" s="139"/>
      <c r="X18" s="139"/>
      <c r="Y18" s="139"/>
      <c r="Z18" s="140"/>
    </row>
    <row r="19" spans="1:26" ht="25.35" customHeight="1">
      <c r="A19" s="157">
        <v>7</v>
      </c>
      <c r="B19" s="157">
        <v>7</v>
      </c>
      <c r="C19" s="164" t="s">
        <v>300</v>
      </c>
      <c r="D19" s="163">
        <v>8137.3</v>
      </c>
      <c r="E19" s="162">
        <v>8842.94</v>
      </c>
      <c r="F19" s="168">
        <f>(D19-E19)/E19</f>
        <v>-7.9796990593626133E-2</v>
      </c>
      <c r="G19" s="163">
        <v>1667</v>
      </c>
      <c r="H19" s="162">
        <v>103</v>
      </c>
      <c r="I19" s="162">
        <f t="shared" si="0"/>
        <v>16.184466019417474</v>
      </c>
      <c r="J19" s="162">
        <v>15</v>
      </c>
      <c r="K19" s="162">
        <v>3</v>
      </c>
      <c r="L19" s="163">
        <v>35242.519999999997</v>
      </c>
      <c r="M19" s="163">
        <v>7435</v>
      </c>
      <c r="N19" s="160">
        <v>44470</v>
      </c>
      <c r="O19" s="154" t="s">
        <v>27</v>
      </c>
      <c r="P19" s="140"/>
      <c r="Q19" s="172"/>
      <c r="R19" s="172"/>
      <c r="S19" s="172"/>
      <c r="T19" s="172"/>
      <c r="U19" s="173"/>
      <c r="V19" s="173"/>
      <c r="W19" s="174"/>
      <c r="X19" s="139"/>
      <c r="Y19" s="173"/>
      <c r="Z19" s="174"/>
    </row>
    <row r="20" spans="1:26" ht="25.35" customHeight="1">
      <c r="A20" s="157">
        <v>8</v>
      </c>
      <c r="B20" s="157">
        <v>6</v>
      </c>
      <c r="C20" s="164" t="s">
        <v>286</v>
      </c>
      <c r="D20" s="163">
        <v>4237</v>
      </c>
      <c r="E20" s="162">
        <v>10551.79</v>
      </c>
      <c r="F20" s="168">
        <f>(D20-E20)/E20</f>
        <v>-0.59845675473071402</v>
      </c>
      <c r="G20" s="163">
        <v>736</v>
      </c>
      <c r="H20" s="162">
        <v>22</v>
      </c>
      <c r="I20" s="162">
        <f t="shared" si="0"/>
        <v>33.454545454545453</v>
      </c>
      <c r="J20" s="162">
        <v>8</v>
      </c>
      <c r="K20" s="162">
        <v>5</v>
      </c>
      <c r="L20" s="163">
        <v>70227</v>
      </c>
      <c r="M20" s="163">
        <v>12241</v>
      </c>
      <c r="N20" s="160">
        <v>44456</v>
      </c>
      <c r="O20" s="158" t="s">
        <v>287</v>
      </c>
      <c r="P20" s="140"/>
      <c r="Q20" s="172"/>
      <c r="R20" s="172"/>
      <c r="S20" s="172"/>
      <c r="T20" s="172"/>
      <c r="U20" s="173"/>
      <c r="V20" s="173"/>
      <c r="W20" s="174"/>
      <c r="X20" s="139"/>
      <c r="Y20" s="173"/>
      <c r="Z20" s="174"/>
    </row>
    <row r="21" spans="1:26" ht="25.35" customHeight="1">
      <c r="A21" s="157">
        <v>9</v>
      </c>
      <c r="B21" s="157">
        <v>11</v>
      </c>
      <c r="C21" s="164" t="s">
        <v>245</v>
      </c>
      <c r="D21" s="163">
        <v>4087.96</v>
      </c>
      <c r="E21" s="162">
        <v>3556.96</v>
      </c>
      <c r="F21" s="168">
        <f>(D21-E21)/E21</f>
        <v>0.14928478251090818</v>
      </c>
      <c r="G21" s="163">
        <v>833</v>
      </c>
      <c r="H21" s="162">
        <v>48</v>
      </c>
      <c r="I21" s="162">
        <f t="shared" si="0"/>
        <v>17.354166666666668</v>
      </c>
      <c r="J21" s="162">
        <v>7</v>
      </c>
      <c r="K21" s="162">
        <v>9</v>
      </c>
      <c r="L21" s="163">
        <v>168170</v>
      </c>
      <c r="M21" s="163">
        <v>36273</v>
      </c>
      <c r="N21" s="160">
        <v>44428</v>
      </c>
      <c r="O21" s="158" t="s">
        <v>113</v>
      </c>
      <c r="P21" s="140"/>
      <c r="Q21" s="172"/>
      <c r="R21" s="172"/>
      <c r="S21" s="172"/>
      <c r="T21" s="172"/>
      <c r="U21" s="173"/>
      <c r="V21" s="173"/>
      <c r="W21" s="174"/>
      <c r="X21" s="174"/>
      <c r="Y21" s="173"/>
      <c r="Z21" s="139"/>
    </row>
    <row r="22" spans="1:26" ht="25.35" customHeight="1">
      <c r="A22" s="157">
        <v>10</v>
      </c>
      <c r="B22" s="157">
        <v>8</v>
      </c>
      <c r="C22" s="164" t="s">
        <v>313</v>
      </c>
      <c r="D22" s="163">
        <v>2950.5</v>
      </c>
      <c r="E22" s="162">
        <v>8366.5299999999988</v>
      </c>
      <c r="F22" s="168">
        <f>(D22-E22)/E22</f>
        <v>-0.64734483710690094</v>
      </c>
      <c r="G22" s="163">
        <v>503</v>
      </c>
      <c r="H22" s="162">
        <v>34</v>
      </c>
      <c r="I22" s="162">
        <f t="shared" si="0"/>
        <v>14.794117647058824</v>
      </c>
      <c r="J22" s="162">
        <v>7</v>
      </c>
      <c r="K22" s="162">
        <v>2</v>
      </c>
      <c r="L22" s="163">
        <v>11303.53</v>
      </c>
      <c r="M22" s="163">
        <v>2014</v>
      </c>
      <c r="N22" s="160">
        <v>44477</v>
      </c>
      <c r="O22" s="158" t="s">
        <v>43</v>
      </c>
      <c r="P22" s="140"/>
      <c r="Q22" s="172"/>
      <c r="R22" s="172"/>
      <c r="S22" s="172"/>
      <c r="T22" s="172"/>
      <c r="U22" s="173"/>
      <c r="V22" s="173"/>
      <c r="W22" s="174"/>
      <c r="X22" s="174"/>
      <c r="Y22" s="173"/>
      <c r="Z22" s="139"/>
    </row>
    <row r="23" spans="1:26" ht="25.35" customHeight="1">
      <c r="A23" s="144"/>
      <c r="B23" s="144"/>
      <c r="C23" s="159" t="s">
        <v>29</v>
      </c>
      <c r="D23" s="145">
        <f>SUM(D13:D22)</f>
        <v>324997.84000000003</v>
      </c>
      <c r="E23" s="145">
        <f t="shared" ref="E23:G23" si="1">SUM(E13:E22)</f>
        <v>229761.73</v>
      </c>
      <c r="F23" s="108">
        <f>(D23-E23)/E23</f>
        <v>0.41449944688351714</v>
      </c>
      <c r="G23" s="145">
        <f t="shared" si="1"/>
        <v>53201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157">
        <v>15</v>
      </c>
      <c r="C25" s="164" t="s">
        <v>207</v>
      </c>
      <c r="D25" s="163">
        <v>1149.29</v>
      </c>
      <c r="E25" s="162">
        <v>1001.38</v>
      </c>
      <c r="F25" s="168">
        <f t="shared" ref="F25:F31" si="2">(D25-E25)/E25</f>
        <v>0.14770616549162152</v>
      </c>
      <c r="G25" s="163">
        <v>229</v>
      </c>
      <c r="H25" s="162">
        <v>21</v>
      </c>
      <c r="I25" s="162">
        <f>G25/H25</f>
        <v>10.904761904761905</v>
      </c>
      <c r="J25" s="162">
        <v>3</v>
      </c>
      <c r="K25" s="162">
        <v>13</v>
      </c>
      <c r="L25" s="163">
        <v>228040</v>
      </c>
      <c r="M25" s="163">
        <v>49166</v>
      </c>
      <c r="N25" s="160">
        <v>44400</v>
      </c>
      <c r="O25" s="158" t="s">
        <v>32</v>
      </c>
      <c r="P25" s="140"/>
      <c r="Q25" s="172"/>
      <c r="R25" s="172"/>
      <c r="S25" s="172"/>
      <c r="T25" s="172"/>
      <c r="U25" s="173"/>
      <c r="V25" s="173"/>
      <c r="W25" s="174"/>
      <c r="X25" s="173"/>
      <c r="Y25" s="174"/>
      <c r="Z25" s="139"/>
    </row>
    <row r="26" spans="1:26" ht="25.35" customHeight="1">
      <c r="A26" s="157">
        <v>12</v>
      </c>
      <c r="B26" s="157">
        <v>9</v>
      </c>
      <c r="C26" s="164" t="s">
        <v>314</v>
      </c>
      <c r="D26" s="163">
        <v>1138.5</v>
      </c>
      <c r="E26" s="162">
        <v>6366.81</v>
      </c>
      <c r="F26" s="168">
        <f t="shared" si="2"/>
        <v>-0.82118203621593866</v>
      </c>
      <c r="G26" s="163">
        <v>178</v>
      </c>
      <c r="H26" s="162">
        <v>13</v>
      </c>
      <c r="I26" s="162">
        <f>G26/H26</f>
        <v>13.692307692307692</v>
      </c>
      <c r="J26" s="162">
        <v>5</v>
      </c>
      <c r="K26" s="162">
        <v>2</v>
      </c>
      <c r="L26" s="163">
        <v>7505.31</v>
      </c>
      <c r="M26" s="163">
        <v>1198</v>
      </c>
      <c r="N26" s="160">
        <v>44477</v>
      </c>
      <c r="O26" s="158" t="s">
        <v>27</v>
      </c>
      <c r="P26" s="140"/>
      <c r="Q26" s="172"/>
      <c r="R26" s="172"/>
      <c r="S26" s="172"/>
      <c r="T26" s="172"/>
      <c r="U26" s="173"/>
      <c r="V26" s="173"/>
      <c r="W26" s="174"/>
      <c r="X26" s="174"/>
      <c r="Y26" s="173"/>
      <c r="Z26" s="139"/>
    </row>
    <row r="27" spans="1:26" ht="25.35" customHeight="1">
      <c r="A27" s="157">
        <v>13</v>
      </c>
      <c r="B27" s="120">
        <v>14</v>
      </c>
      <c r="C27" s="164" t="s">
        <v>263</v>
      </c>
      <c r="D27" s="163">
        <v>932</v>
      </c>
      <c r="E27" s="162">
        <v>1243.0899999999999</v>
      </c>
      <c r="F27" s="168">
        <f t="shared" si="2"/>
        <v>-0.25025541191707756</v>
      </c>
      <c r="G27" s="163">
        <v>140</v>
      </c>
      <c r="H27" s="162">
        <v>3</v>
      </c>
      <c r="I27" s="162">
        <f>G27/H27</f>
        <v>46.666666666666664</v>
      </c>
      <c r="J27" s="162">
        <v>1</v>
      </c>
      <c r="K27" s="162">
        <v>7</v>
      </c>
      <c r="L27" s="163">
        <v>41666.22</v>
      </c>
      <c r="M27" s="163">
        <v>6482</v>
      </c>
      <c r="N27" s="160">
        <v>44442</v>
      </c>
      <c r="O27" s="158" t="s">
        <v>34</v>
      </c>
      <c r="P27" s="140"/>
      <c r="Q27" s="172"/>
      <c r="R27" s="172"/>
      <c r="S27" s="172"/>
      <c r="T27" s="172"/>
      <c r="U27" s="173"/>
      <c r="V27" s="173"/>
      <c r="W27" s="174"/>
      <c r="X27" s="174"/>
      <c r="Y27" s="173"/>
      <c r="Z27" s="139"/>
    </row>
    <row r="28" spans="1:26" ht="25.35" customHeight="1">
      <c r="A28" s="157">
        <v>14</v>
      </c>
      <c r="B28" s="157">
        <v>17</v>
      </c>
      <c r="C28" s="164" t="s">
        <v>213</v>
      </c>
      <c r="D28" s="163">
        <v>861.15</v>
      </c>
      <c r="E28" s="162">
        <v>668.69999999999993</v>
      </c>
      <c r="F28" s="168">
        <f t="shared" si="2"/>
        <v>0.28779721848362505</v>
      </c>
      <c r="G28" s="163">
        <v>123</v>
      </c>
      <c r="H28" s="162">
        <v>5</v>
      </c>
      <c r="I28" s="162">
        <f>G28/H28</f>
        <v>24.6</v>
      </c>
      <c r="J28" s="162">
        <v>1</v>
      </c>
      <c r="K28" s="162">
        <v>12</v>
      </c>
      <c r="L28" s="163">
        <v>181330.88999999996</v>
      </c>
      <c r="M28" s="163">
        <v>28711</v>
      </c>
      <c r="N28" s="160">
        <v>44407</v>
      </c>
      <c r="O28" s="158" t="s">
        <v>212</v>
      </c>
      <c r="P28" s="140"/>
      <c r="Q28" s="172"/>
      <c r="R28" s="172"/>
      <c r="S28" s="172"/>
      <c r="T28" s="172"/>
      <c r="U28" s="173"/>
      <c r="V28" s="173"/>
      <c r="W28" s="174"/>
      <c r="X28" s="174"/>
      <c r="Y28" s="173"/>
      <c r="Z28" s="139"/>
    </row>
    <row r="29" spans="1:26" ht="25.35" customHeight="1">
      <c r="A29" s="157">
        <v>15</v>
      </c>
      <c r="B29" s="157">
        <v>10</v>
      </c>
      <c r="C29" s="164" t="s">
        <v>276</v>
      </c>
      <c r="D29" s="163">
        <v>723</v>
      </c>
      <c r="E29" s="162">
        <v>4450</v>
      </c>
      <c r="F29" s="168">
        <f t="shared" si="2"/>
        <v>-0.83752808988764049</v>
      </c>
      <c r="G29" s="163">
        <v>114</v>
      </c>
      <c r="H29" s="162" t="s">
        <v>30</v>
      </c>
      <c r="I29" s="162" t="s">
        <v>30</v>
      </c>
      <c r="J29" s="162">
        <v>2</v>
      </c>
      <c r="K29" s="162">
        <v>6</v>
      </c>
      <c r="L29" s="163">
        <v>89129</v>
      </c>
      <c r="M29" s="163">
        <v>14255</v>
      </c>
      <c r="N29" s="160">
        <v>44449</v>
      </c>
      <c r="O29" s="158" t="s">
        <v>31</v>
      </c>
      <c r="P29" s="140"/>
      <c r="Q29" s="172"/>
      <c r="R29" s="172"/>
      <c r="S29" s="172"/>
      <c r="T29" s="172"/>
      <c r="U29" s="173"/>
      <c r="V29" s="173"/>
      <c r="W29" s="174"/>
      <c r="X29" s="139"/>
      <c r="Y29" s="173"/>
      <c r="Z29" s="174"/>
    </row>
    <row r="30" spans="1:26" ht="25.35" customHeight="1">
      <c r="A30" s="157">
        <v>16</v>
      </c>
      <c r="B30" s="157">
        <v>16</v>
      </c>
      <c r="C30" s="164" t="s">
        <v>236</v>
      </c>
      <c r="D30" s="163">
        <v>618.99</v>
      </c>
      <c r="E30" s="162">
        <v>958.27</v>
      </c>
      <c r="F30" s="168">
        <f t="shared" si="2"/>
        <v>-0.35405470274557271</v>
      </c>
      <c r="G30" s="163">
        <v>103</v>
      </c>
      <c r="H30" s="162">
        <v>7</v>
      </c>
      <c r="I30" s="162">
        <f>G30/H30</f>
        <v>14.714285714285714</v>
      </c>
      <c r="J30" s="162">
        <v>1</v>
      </c>
      <c r="K30" s="162">
        <v>10</v>
      </c>
      <c r="L30" s="163">
        <v>158110</v>
      </c>
      <c r="M30" s="163">
        <v>25629</v>
      </c>
      <c r="N30" s="160">
        <v>44421</v>
      </c>
      <c r="O30" s="158" t="s">
        <v>32</v>
      </c>
      <c r="P30" s="140"/>
      <c r="Q30" s="172"/>
      <c r="R30" s="172"/>
      <c r="S30" s="172"/>
      <c r="T30" s="172"/>
      <c r="U30" s="173"/>
      <c r="V30" s="173"/>
      <c r="W30" s="174"/>
      <c r="X30" s="174"/>
      <c r="Y30" s="173"/>
      <c r="Z30" s="139"/>
    </row>
    <row r="31" spans="1:26" ht="25.35" customHeight="1">
      <c r="A31" s="157">
        <v>17</v>
      </c>
      <c r="B31" s="157">
        <v>12</v>
      </c>
      <c r="C31" s="164" t="s">
        <v>299</v>
      </c>
      <c r="D31" s="163">
        <v>599.54999999999995</v>
      </c>
      <c r="E31" s="162">
        <v>2014.8500000000001</v>
      </c>
      <c r="F31" s="168">
        <f t="shared" si="2"/>
        <v>-0.70243442439883863</v>
      </c>
      <c r="G31" s="163">
        <v>92</v>
      </c>
      <c r="H31" s="162">
        <v>5</v>
      </c>
      <c r="I31" s="162">
        <f>G31/H31</f>
        <v>18.399999999999999</v>
      </c>
      <c r="J31" s="162">
        <v>1</v>
      </c>
      <c r="K31" s="162">
        <v>3</v>
      </c>
      <c r="L31" s="163">
        <v>21071.74</v>
      </c>
      <c r="M31" s="163">
        <v>3362</v>
      </c>
      <c r="N31" s="160">
        <v>44463</v>
      </c>
      <c r="O31" s="158" t="s">
        <v>43</v>
      </c>
      <c r="P31" s="140"/>
      <c r="Q31" s="172"/>
      <c r="R31" s="172"/>
      <c r="S31" s="172"/>
      <c r="T31" s="172"/>
      <c r="U31" s="173"/>
      <c r="V31" s="173"/>
      <c r="W31" s="174"/>
      <c r="X31" s="174"/>
      <c r="Y31" s="173"/>
      <c r="Z31" s="139"/>
    </row>
    <row r="32" spans="1:26" ht="25.35" customHeight="1">
      <c r="A32" s="157">
        <v>18</v>
      </c>
      <c r="B32" s="91" t="s">
        <v>67</v>
      </c>
      <c r="C32" s="164" t="s">
        <v>326</v>
      </c>
      <c r="D32" s="163">
        <v>564.07000000000005</v>
      </c>
      <c r="E32" s="162" t="s">
        <v>30</v>
      </c>
      <c r="F32" s="168" t="s">
        <v>30</v>
      </c>
      <c r="G32" s="163">
        <v>113</v>
      </c>
      <c r="H32" s="162">
        <v>5</v>
      </c>
      <c r="I32" s="162">
        <f>G32/H32</f>
        <v>22.6</v>
      </c>
      <c r="J32" s="162">
        <v>5</v>
      </c>
      <c r="K32" s="162">
        <v>1</v>
      </c>
      <c r="L32" s="163">
        <v>564.07000000000005</v>
      </c>
      <c r="M32" s="163">
        <v>113</v>
      </c>
      <c r="N32" s="160">
        <v>44484</v>
      </c>
      <c r="O32" s="158" t="s">
        <v>99</v>
      </c>
      <c r="P32" s="140"/>
      <c r="Q32" s="172"/>
      <c r="R32" s="172"/>
      <c r="S32" s="172"/>
      <c r="T32" s="172"/>
      <c r="U32" s="173"/>
      <c r="V32" s="173"/>
      <c r="W32" s="174"/>
      <c r="X32" s="174"/>
      <c r="Y32" s="173"/>
      <c r="Z32" s="139"/>
    </row>
    <row r="33" spans="1:26" ht="25.35" customHeight="1">
      <c r="A33" s="157">
        <v>19</v>
      </c>
      <c r="B33" s="91">
        <v>24</v>
      </c>
      <c r="C33" s="164" t="s">
        <v>242</v>
      </c>
      <c r="D33" s="163">
        <v>396.85</v>
      </c>
      <c r="E33" s="162">
        <v>112.5</v>
      </c>
      <c r="F33" s="168">
        <f>(D33-E33)/E33</f>
        <v>2.5275555555555558</v>
      </c>
      <c r="G33" s="163">
        <v>65</v>
      </c>
      <c r="H33" s="162" t="s">
        <v>30</v>
      </c>
      <c r="I33" s="162" t="s">
        <v>30</v>
      </c>
      <c r="J33" s="162">
        <v>2</v>
      </c>
      <c r="K33" s="162">
        <v>10</v>
      </c>
      <c r="L33" s="163">
        <v>43075.280000000006</v>
      </c>
      <c r="M33" s="163">
        <v>7815</v>
      </c>
      <c r="N33" s="160">
        <v>44421</v>
      </c>
      <c r="O33" s="158" t="s">
        <v>243</v>
      </c>
      <c r="P33" s="140"/>
      <c r="Q33" s="172"/>
      <c r="R33" s="172"/>
      <c r="S33" s="172"/>
      <c r="T33" s="172"/>
      <c r="U33" s="173"/>
      <c r="V33" s="173"/>
      <c r="W33" s="174"/>
      <c r="X33" s="174"/>
      <c r="Y33" s="173"/>
      <c r="Z33" s="139"/>
    </row>
    <row r="34" spans="1:26" ht="25.35" customHeight="1">
      <c r="A34" s="157">
        <v>20</v>
      </c>
      <c r="B34" s="157">
        <v>13</v>
      </c>
      <c r="C34" s="164" t="s">
        <v>273</v>
      </c>
      <c r="D34" s="163">
        <v>319.49</v>
      </c>
      <c r="E34" s="162">
        <v>1277.4000000000001</v>
      </c>
      <c r="F34" s="168">
        <f>(D34-E34)/E34</f>
        <v>-0.74989040237983406</v>
      </c>
      <c r="G34" s="163">
        <v>55</v>
      </c>
      <c r="H34" s="162">
        <v>6</v>
      </c>
      <c r="I34" s="162">
        <f>G34/H34</f>
        <v>9.1666666666666661</v>
      </c>
      <c r="J34" s="162">
        <v>1</v>
      </c>
      <c r="K34" s="162">
        <v>7</v>
      </c>
      <c r="L34" s="163">
        <v>86670</v>
      </c>
      <c r="M34" s="163">
        <v>13578</v>
      </c>
      <c r="N34" s="160">
        <v>44442</v>
      </c>
      <c r="O34" s="158" t="s">
        <v>32</v>
      </c>
      <c r="P34" s="140"/>
      <c r="Q34" s="172"/>
      <c r="R34" s="172"/>
      <c r="S34" s="172"/>
      <c r="T34" s="172"/>
      <c r="U34" s="173"/>
      <c r="V34" s="173"/>
      <c r="W34" s="173"/>
      <c r="X34" s="139"/>
      <c r="Y34" s="174"/>
      <c r="Z34" s="174"/>
    </row>
    <row r="35" spans="1:26" ht="25.2" customHeight="1">
      <c r="A35" s="144"/>
      <c r="B35" s="144"/>
      <c r="C35" s="159" t="s">
        <v>85</v>
      </c>
      <c r="D35" s="145">
        <f>SUM(D23:D34)</f>
        <v>332300.73</v>
      </c>
      <c r="E35" s="145">
        <f t="shared" ref="E35:G35" si="3">SUM(E23:E34)</f>
        <v>247854.73</v>
      </c>
      <c r="F35" s="108">
        <f>(D35-E35)/E35</f>
        <v>0.34070763951125715</v>
      </c>
      <c r="G35" s="145">
        <f t="shared" si="3"/>
        <v>54413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6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6" ht="25.35" customHeight="1">
      <c r="A37" s="157">
        <v>21</v>
      </c>
      <c r="B37" s="157" t="s">
        <v>40</v>
      </c>
      <c r="C37" s="164" t="s">
        <v>327</v>
      </c>
      <c r="D37" s="163">
        <v>293.5</v>
      </c>
      <c r="E37" s="162" t="s">
        <v>30</v>
      </c>
      <c r="F37" s="162" t="s">
        <v>30</v>
      </c>
      <c r="G37" s="163">
        <v>54</v>
      </c>
      <c r="H37" s="162">
        <v>3</v>
      </c>
      <c r="I37" s="162">
        <f>G37/H37</f>
        <v>18</v>
      </c>
      <c r="J37" s="162">
        <v>3</v>
      </c>
      <c r="K37" s="162">
        <v>0</v>
      </c>
      <c r="L37" s="163">
        <v>294</v>
      </c>
      <c r="M37" s="163">
        <v>54</v>
      </c>
      <c r="N37" s="160" t="s">
        <v>190</v>
      </c>
      <c r="O37" s="158" t="s">
        <v>33</v>
      </c>
      <c r="P37" s="140"/>
      <c r="Q37" s="172"/>
      <c r="R37" s="172"/>
      <c r="S37" s="172"/>
      <c r="T37" s="172"/>
      <c r="U37" s="173"/>
      <c r="V37" s="173"/>
      <c r="W37" s="174"/>
      <c r="X37" s="173"/>
      <c r="Y37" s="174"/>
      <c r="Z37" s="139"/>
    </row>
    <row r="38" spans="1:26" ht="25.35" customHeight="1">
      <c r="A38" s="157">
        <v>22</v>
      </c>
      <c r="B38" s="157">
        <v>19</v>
      </c>
      <c r="C38" s="166" t="s">
        <v>98</v>
      </c>
      <c r="D38" s="163">
        <v>188</v>
      </c>
      <c r="E38" s="163">
        <v>427</v>
      </c>
      <c r="F38" s="168">
        <f>(D38-E38)/E38</f>
        <v>-0.55971896955503508</v>
      </c>
      <c r="G38" s="163">
        <v>35</v>
      </c>
      <c r="H38" s="162" t="s">
        <v>30</v>
      </c>
      <c r="I38" s="162" t="s">
        <v>30</v>
      </c>
      <c r="J38" s="162">
        <v>1</v>
      </c>
      <c r="K38" s="162">
        <v>23</v>
      </c>
      <c r="L38" s="163">
        <v>14216.59</v>
      </c>
      <c r="M38" s="163">
        <v>2552</v>
      </c>
      <c r="N38" s="160">
        <v>44330</v>
      </c>
      <c r="O38" s="158" t="s">
        <v>99</v>
      </c>
      <c r="P38" s="140"/>
      <c r="Q38" s="172"/>
      <c r="R38" s="172"/>
      <c r="T38" s="172"/>
      <c r="U38" s="172"/>
      <c r="V38" s="173"/>
      <c r="W38" s="139"/>
      <c r="X38" s="174"/>
      <c r="Y38" s="174"/>
      <c r="Z38" s="173"/>
    </row>
    <row r="39" spans="1:26" ht="24.6" customHeight="1">
      <c r="A39" s="157">
        <v>23</v>
      </c>
      <c r="B39" s="91">
        <v>20</v>
      </c>
      <c r="C39" s="164" t="s">
        <v>264</v>
      </c>
      <c r="D39" s="163">
        <v>186.4</v>
      </c>
      <c r="E39" s="162">
        <v>286.89999999999998</v>
      </c>
      <c r="F39" s="168">
        <f>(D39-E39)/E39</f>
        <v>-0.35029627047751821</v>
      </c>
      <c r="G39" s="163">
        <v>58</v>
      </c>
      <c r="H39" s="162">
        <v>7</v>
      </c>
      <c r="I39" s="162">
        <f>G39/H39</f>
        <v>8.2857142857142865</v>
      </c>
      <c r="J39" s="162">
        <v>1</v>
      </c>
      <c r="K39" s="162">
        <v>7</v>
      </c>
      <c r="L39" s="163">
        <v>24044.36</v>
      </c>
      <c r="M39" s="163">
        <v>5328</v>
      </c>
      <c r="N39" s="160">
        <v>44442</v>
      </c>
      <c r="O39" s="158" t="s">
        <v>265</v>
      </c>
      <c r="P39" s="140"/>
      <c r="R39" s="161"/>
      <c r="T39" s="140"/>
      <c r="U39" s="139"/>
      <c r="V39" s="139"/>
      <c r="W39" s="139"/>
      <c r="X39" s="140"/>
      <c r="Y39" s="139"/>
      <c r="Z39" s="139"/>
    </row>
    <row r="40" spans="1:26" ht="24.6" customHeight="1">
      <c r="A40" s="157">
        <v>24</v>
      </c>
      <c r="B40" s="91">
        <v>25</v>
      </c>
      <c r="C40" s="164" t="s">
        <v>259</v>
      </c>
      <c r="D40" s="163">
        <v>104</v>
      </c>
      <c r="E40" s="162">
        <v>64</v>
      </c>
      <c r="F40" s="168">
        <f>(D40-E40)/E40</f>
        <v>0.625</v>
      </c>
      <c r="G40" s="163">
        <v>19</v>
      </c>
      <c r="H40" s="162">
        <v>1</v>
      </c>
      <c r="I40" s="162">
        <f>G40/H40</f>
        <v>19</v>
      </c>
      <c r="J40" s="167">
        <v>1</v>
      </c>
      <c r="K40" s="162">
        <v>8</v>
      </c>
      <c r="L40" s="163">
        <v>13754.39</v>
      </c>
      <c r="M40" s="163">
        <v>2573</v>
      </c>
      <c r="N40" s="160">
        <v>44435</v>
      </c>
      <c r="O40" s="158" t="s">
        <v>43</v>
      </c>
      <c r="P40" s="140"/>
      <c r="R40" s="161"/>
      <c r="T40" s="140"/>
      <c r="U40" s="139"/>
      <c r="V40" s="139"/>
      <c r="W40" s="139"/>
      <c r="X40" s="140"/>
      <c r="Y40" s="139"/>
      <c r="Z40" s="139"/>
    </row>
    <row r="41" spans="1:26" ht="25.35" customHeight="1">
      <c r="A41" s="157">
        <v>25</v>
      </c>
      <c r="B41" s="157">
        <v>21</v>
      </c>
      <c r="C41" s="164" t="s">
        <v>244</v>
      </c>
      <c r="D41" s="163">
        <v>94</v>
      </c>
      <c r="E41" s="163">
        <v>167</v>
      </c>
      <c r="F41" s="168">
        <f>(D41-E41)/E41</f>
        <v>-0.43712574850299402</v>
      </c>
      <c r="G41" s="163">
        <v>16</v>
      </c>
      <c r="H41" s="162">
        <v>1</v>
      </c>
      <c r="I41" s="162">
        <f>G41/H41</f>
        <v>16</v>
      </c>
      <c r="J41" s="162">
        <v>1</v>
      </c>
      <c r="K41" s="162">
        <v>9</v>
      </c>
      <c r="L41" s="163">
        <v>11314.86</v>
      </c>
      <c r="M41" s="163">
        <v>2394</v>
      </c>
      <c r="N41" s="160">
        <v>44421</v>
      </c>
      <c r="O41" s="158" t="s">
        <v>43</v>
      </c>
      <c r="P41" s="140"/>
      <c r="Q41" s="172"/>
      <c r="R41" s="172"/>
      <c r="S41" s="172"/>
      <c r="T41" s="172"/>
      <c r="U41" s="173"/>
      <c r="V41" s="173"/>
      <c r="W41" s="139"/>
      <c r="X41" s="173"/>
      <c r="Y41" s="174"/>
      <c r="Z41" s="174"/>
    </row>
    <row r="42" spans="1:26" ht="25.35" customHeight="1">
      <c r="A42" s="157">
        <v>26</v>
      </c>
      <c r="B42" s="162" t="s">
        <v>30</v>
      </c>
      <c r="C42" s="164" t="s">
        <v>261</v>
      </c>
      <c r="D42" s="163">
        <v>44</v>
      </c>
      <c r="E42" s="162" t="s">
        <v>30</v>
      </c>
      <c r="F42" s="162" t="s">
        <v>30</v>
      </c>
      <c r="G42" s="163">
        <v>11</v>
      </c>
      <c r="H42" s="162">
        <v>1</v>
      </c>
      <c r="I42" s="162">
        <f>G42/H42</f>
        <v>11</v>
      </c>
      <c r="J42" s="162">
        <v>1</v>
      </c>
      <c r="K42" s="162">
        <v>4</v>
      </c>
      <c r="L42" s="163">
        <v>9005</v>
      </c>
      <c r="M42" s="163">
        <v>1733</v>
      </c>
      <c r="N42" s="160">
        <v>44435</v>
      </c>
      <c r="O42" s="154" t="s">
        <v>33</v>
      </c>
      <c r="P42" s="140"/>
      <c r="Q42" s="172"/>
      <c r="R42" s="172"/>
      <c r="S42" s="172"/>
      <c r="T42" s="172"/>
      <c r="U42" s="172"/>
      <c r="V42" s="173"/>
      <c r="W42" s="174"/>
      <c r="X42" s="174"/>
      <c r="Y42" s="139"/>
      <c r="Z42" s="173"/>
    </row>
    <row r="43" spans="1:26" ht="25.35" customHeight="1">
      <c r="A43" s="144"/>
      <c r="B43" s="144"/>
      <c r="C43" s="159" t="s">
        <v>187</v>
      </c>
      <c r="D43" s="145">
        <f>SUM(D35:D42)</f>
        <v>333210.63</v>
      </c>
      <c r="E43" s="145">
        <f t="shared" ref="E43:G43" si="4">SUM(E35:E42)</f>
        <v>248799.63</v>
      </c>
      <c r="F43" s="108">
        <f t="shared" ref="F43" si="5">(D43-E43)/E43</f>
        <v>0.33927301258446407</v>
      </c>
      <c r="G43" s="145">
        <f t="shared" si="4"/>
        <v>54606</v>
      </c>
      <c r="H43" s="145"/>
      <c r="I43" s="147"/>
      <c r="J43" s="146"/>
      <c r="K43" s="148"/>
      <c r="L43" s="149"/>
      <c r="M43" s="153"/>
      <c r="N43" s="150"/>
      <c r="O43" s="154"/>
    </row>
    <row r="44" spans="1:26" ht="23.1" customHeight="1"/>
    <row r="45" spans="1:26" ht="17.25" customHeight="1"/>
    <row r="58" spans="16:18">
      <c r="R58" s="140"/>
    </row>
    <row r="61" spans="16:18">
      <c r="P61" s="140"/>
    </row>
    <row r="65" ht="12" customHeight="1"/>
  </sheetData>
  <sortState xmlns:xlrd2="http://schemas.microsoft.com/office/spreadsheetml/2017/richdata2" ref="B13:O42">
    <sortCondition descending="1" ref="D13:D42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04D12-94C4-465F-A54A-2A7746190FF6}">
  <dimension ref="A1:AI84"/>
  <sheetViews>
    <sheetView topLeftCell="A43" zoomScale="60" zoomScaleNormal="60" workbookViewId="0">
      <selection activeCell="D62" sqref="D62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8" width="8.5546875" style="277" customWidth="1"/>
    <col min="19" max="19" width="6.109375" style="277" customWidth="1"/>
    <col min="20" max="20" width="20.5546875" style="277" customWidth="1"/>
    <col min="21" max="21" width="12.33203125" style="277" customWidth="1"/>
    <col min="22" max="22" width="11.88671875" style="277" bestFit="1" customWidth="1"/>
    <col min="23" max="23" width="13.6640625" style="277" customWidth="1"/>
    <col min="24" max="24" width="12" style="277" bestFit="1" customWidth="1"/>
    <col min="25" max="25" width="12.5546875" style="277" bestFit="1" customWidth="1"/>
    <col min="26" max="26" width="14.88671875" style="277" customWidth="1"/>
    <col min="27" max="27" width="12" style="277" bestFit="1" customWidth="1"/>
    <col min="28" max="31" width="8.88671875" style="277"/>
    <col min="32" max="32" width="10.88671875" style="277" bestFit="1" customWidth="1"/>
    <col min="33" max="33" width="9.6640625" style="277" bestFit="1" customWidth="1"/>
    <col min="34" max="16384" width="8.88671875" style="277"/>
  </cols>
  <sheetData>
    <row r="1" spans="1:29" ht="19.5" customHeight="1">
      <c r="E1" s="235" t="s">
        <v>499</v>
      </c>
      <c r="F1" s="235"/>
      <c r="G1" s="235"/>
      <c r="H1" s="235"/>
      <c r="I1" s="235"/>
    </row>
    <row r="2" spans="1:29" ht="19.5" customHeight="1">
      <c r="E2" s="235" t="s">
        <v>500</v>
      </c>
      <c r="F2" s="235"/>
      <c r="G2" s="235"/>
      <c r="H2" s="235"/>
      <c r="I2" s="235"/>
      <c r="J2" s="235"/>
      <c r="K2" s="235"/>
    </row>
    <row r="4" spans="1:29" ht="15.75" customHeight="1" thickBot="1"/>
    <row r="5" spans="1:29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9">
      <c r="A6" s="346"/>
      <c r="B6" s="346"/>
      <c r="C6" s="343"/>
      <c r="D6" s="237" t="s">
        <v>498</v>
      </c>
      <c r="E6" s="237" t="s">
        <v>474</v>
      </c>
      <c r="F6" s="343"/>
      <c r="G6" s="343" t="s">
        <v>498</v>
      </c>
      <c r="H6" s="343"/>
      <c r="I6" s="343"/>
      <c r="J6" s="343"/>
      <c r="K6" s="343"/>
      <c r="L6" s="343"/>
      <c r="M6" s="343"/>
      <c r="N6" s="343"/>
      <c r="O6" s="343"/>
    </row>
    <row r="7" spans="1:29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9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9" ht="15" customHeight="1">
      <c r="A9" s="345"/>
      <c r="B9" s="345"/>
      <c r="C9" s="342" t="s">
        <v>13</v>
      </c>
      <c r="D9" s="336"/>
      <c r="E9" s="336"/>
      <c r="F9" s="342" t="s">
        <v>15</v>
      </c>
      <c r="G9" s="336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9">
      <c r="A10" s="346"/>
      <c r="B10" s="346"/>
      <c r="C10" s="343"/>
      <c r="D10" s="337" t="s">
        <v>501</v>
      </c>
      <c r="E10" s="337" t="s">
        <v>475</v>
      </c>
      <c r="F10" s="343"/>
      <c r="G10" s="337" t="s">
        <v>501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9">
      <c r="A11" s="346"/>
      <c r="B11" s="346"/>
      <c r="C11" s="343"/>
      <c r="D11" s="337" t="s">
        <v>14</v>
      </c>
      <c r="E11" s="237" t="s">
        <v>14</v>
      </c>
      <c r="F11" s="343"/>
      <c r="G11" s="337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9" ht="15.6" customHeight="1" thickBot="1">
      <c r="A12" s="346"/>
      <c r="B12" s="347"/>
      <c r="C12" s="344"/>
      <c r="D12" s="338"/>
      <c r="E12" s="238" t="s">
        <v>2</v>
      </c>
      <c r="F12" s="344"/>
      <c r="G12" s="338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278"/>
      <c r="X12" s="278"/>
      <c r="Y12" s="8"/>
      <c r="Z12" s="33"/>
    </row>
    <row r="13" spans="1:29" ht="25.35" customHeight="1">
      <c r="A13" s="282">
        <v>1</v>
      </c>
      <c r="B13" s="282" t="s">
        <v>67</v>
      </c>
      <c r="C13" s="288" t="s">
        <v>490</v>
      </c>
      <c r="D13" s="287">
        <v>77296.69</v>
      </c>
      <c r="E13" s="286" t="s">
        <v>30</v>
      </c>
      <c r="F13" s="286" t="s">
        <v>30</v>
      </c>
      <c r="G13" s="287">
        <v>10510</v>
      </c>
      <c r="H13" s="286">
        <v>270</v>
      </c>
      <c r="I13" s="286">
        <f>G13/H13</f>
        <v>38.925925925925924</v>
      </c>
      <c r="J13" s="286">
        <v>18</v>
      </c>
      <c r="K13" s="286">
        <v>1</v>
      </c>
      <c r="L13" s="287">
        <v>81722</v>
      </c>
      <c r="M13" s="287">
        <v>11095</v>
      </c>
      <c r="N13" s="284">
        <v>44603</v>
      </c>
      <c r="O13" s="283" t="s">
        <v>52</v>
      </c>
      <c r="P13" s="279"/>
      <c r="Q13" s="293"/>
      <c r="R13" s="293"/>
      <c r="S13" s="293"/>
      <c r="T13" s="293"/>
      <c r="U13" s="294"/>
      <c r="V13" s="294"/>
      <c r="W13" s="294"/>
      <c r="X13" s="295"/>
      <c r="Y13" s="295"/>
      <c r="Z13" s="278"/>
      <c r="AA13" s="278"/>
    </row>
    <row r="14" spans="1:29" ht="25.35" customHeight="1">
      <c r="A14" s="282">
        <v>2</v>
      </c>
      <c r="B14" s="282" t="s">
        <v>67</v>
      </c>
      <c r="C14" s="288" t="s">
        <v>479</v>
      </c>
      <c r="D14" s="287">
        <v>56639.519999999997</v>
      </c>
      <c r="E14" s="286" t="s">
        <v>30</v>
      </c>
      <c r="F14" s="286" t="s">
        <v>30</v>
      </c>
      <c r="G14" s="287">
        <v>11808</v>
      </c>
      <c r="H14" s="286">
        <v>272</v>
      </c>
      <c r="I14" s="286">
        <f>G14/H14</f>
        <v>43.411764705882355</v>
      </c>
      <c r="J14" s="286">
        <v>18</v>
      </c>
      <c r="K14" s="286">
        <v>1</v>
      </c>
      <c r="L14" s="287">
        <v>59388.58</v>
      </c>
      <c r="M14" s="287">
        <v>12348</v>
      </c>
      <c r="N14" s="284">
        <v>44603</v>
      </c>
      <c r="O14" s="283" t="s">
        <v>27</v>
      </c>
      <c r="P14" s="279"/>
      <c r="Q14" s="293"/>
      <c r="R14" s="293"/>
      <c r="S14" s="293"/>
      <c r="T14" s="293"/>
      <c r="U14" s="294"/>
      <c r="V14" s="294"/>
      <c r="W14" s="278"/>
      <c r="X14" s="294"/>
      <c r="Y14" s="8"/>
      <c r="Z14" s="295"/>
      <c r="AA14" s="295"/>
      <c r="AB14" s="278"/>
    </row>
    <row r="15" spans="1:29" ht="25.35" customHeight="1">
      <c r="A15" s="282">
        <v>3</v>
      </c>
      <c r="B15" s="282" t="s">
        <v>67</v>
      </c>
      <c r="C15" s="288" t="s">
        <v>489</v>
      </c>
      <c r="D15" s="287">
        <v>54767.31</v>
      </c>
      <c r="E15" s="286" t="s">
        <v>30</v>
      </c>
      <c r="F15" s="286" t="s">
        <v>30</v>
      </c>
      <c r="G15" s="287">
        <v>8528</v>
      </c>
      <c r="H15" s="286">
        <v>249</v>
      </c>
      <c r="I15" s="286">
        <f>G15/H15</f>
        <v>34.248995983935743</v>
      </c>
      <c r="J15" s="286">
        <v>18</v>
      </c>
      <c r="K15" s="286">
        <v>1</v>
      </c>
      <c r="L15" s="287">
        <v>55356</v>
      </c>
      <c r="M15" s="287">
        <v>8634</v>
      </c>
      <c r="N15" s="284">
        <v>44603</v>
      </c>
      <c r="O15" s="283" t="s">
        <v>32</v>
      </c>
      <c r="P15" s="279"/>
      <c r="Q15" s="293"/>
      <c r="R15" s="293"/>
      <c r="S15" s="293"/>
      <c r="T15" s="293"/>
      <c r="U15" s="294"/>
      <c r="V15" s="294"/>
      <c r="W15" s="278"/>
      <c r="X15" s="295"/>
      <c r="Y15" s="8"/>
      <c r="Z15" s="295"/>
      <c r="AA15" s="294"/>
      <c r="AB15" s="278"/>
    </row>
    <row r="16" spans="1:29" ht="25.35" customHeight="1">
      <c r="A16" s="282">
        <v>4</v>
      </c>
      <c r="B16" s="282">
        <v>1</v>
      </c>
      <c r="C16" s="288" t="s">
        <v>466</v>
      </c>
      <c r="D16" s="287">
        <v>48676.160000000003</v>
      </c>
      <c r="E16" s="286">
        <v>65025.98</v>
      </c>
      <c r="F16" s="291">
        <f>(D16-E16)/E16</f>
        <v>-0.25143519559413019</v>
      </c>
      <c r="G16" s="287">
        <v>7285</v>
      </c>
      <c r="H16" s="286">
        <v>156</v>
      </c>
      <c r="I16" s="286">
        <f>G16/H16</f>
        <v>46.698717948717949</v>
      </c>
      <c r="J16" s="286">
        <v>11</v>
      </c>
      <c r="K16" s="286">
        <v>2</v>
      </c>
      <c r="L16" s="287">
        <v>117020.48</v>
      </c>
      <c r="M16" s="287">
        <v>16031</v>
      </c>
      <c r="N16" s="284">
        <v>44596</v>
      </c>
      <c r="O16" s="283" t="s">
        <v>27</v>
      </c>
      <c r="P16" s="279"/>
      <c r="Q16" s="293"/>
      <c r="R16" s="293"/>
      <c r="S16" s="293"/>
      <c r="T16" s="293"/>
      <c r="V16" s="279"/>
      <c r="W16" s="278"/>
      <c r="X16" s="279"/>
      <c r="Y16" s="8"/>
      <c r="Z16" s="278"/>
      <c r="AC16" s="278"/>
    </row>
    <row r="17" spans="1:35" ht="25.35" customHeight="1">
      <c r="A17" s="282">
        <v>5</v>
      </c>
      <c r="B17" s="282">
        <v>2</v>
      </c>
      <c r="C17" s="288" t="s">
        <v>429</v>
      </c>
      <c r="D17" s="287">
        <v>22423.679999999997</v>
      </c>
      <c r="E17" s="286">
        <v>25312.540000000008</v>
      </c>
      <c r="F17" s="291">
        <f>(D17-E17)/E17</f>
        <v>-0.11412762211931361</v>
      </c>
      <c r="G17" s="287">
        <v>3325</v>
      </c>
      <c r="H17" s="286" t="s">
        <v>30</v>
      </c>
      <c r="I17" s="286" t="s">
        <v>30</v>
      </c>
      <c r="J17" s="286">
        <v>8</v>
      </c>
      <c r="K17" s="286">
        <v>7</v>
      </c>
      <c r="L17" s="287">
        <v>603221.62</v>
      </c>
      <c r="M17" s="287">
        <v>84765</v>
      </c>
      <c r="N17" s="284">
        <v>44561</v>
      </c>
      <c r="O17" s="283" t="s">
        <v>430</v>
      </c>
      <c r="P17" s="279"/>
      <c r="Q17" s="293"/>
      <c r="R17" s="293"/>
      <c r="S17" s="335"/>
      <c r="T17" s="293"/>
      <c r="V17" s="294"/>
      <c r="W17" s="294"/>
      <c r="X17" s="295"/>
      <c r="Y17" s="294"/>
      <c r="Z17" s="295"/>
      <c r="AA17" s="8"/>
      <c r="AB17" s="278"/>
      <c r="AC17" s="278"/>
    </row>
    <row r="18" spans="1:35" ht="25.35" customHeight="1">
      <c r="A18" s="282">
        <v>6</v>
      </c>
      <c r="B18" s="282" t="s">
        <v>40</v>
      </c>
      <c r="C18" s="288" t="s">
        <v>497</v>
      </c>
      <c r="D18" s="287">
        <v>19934.740000000002</v>
      </c>
      <c r="E18" s="286" t="s">
        <v>30</v>
      </c>
      <c r="F18" s="286" t="s">
        <v>30</v>
      </c>
      <c r="G18" s="287">
        <v>3167</v>
      </c>
      <c r="H18" s="286">
        <v>56</v>
      </c>
      <c r="I18" s="286">
        <f>G18/H18</f>
        <v>56.553571428571431</v>
      </c>
      <c r="J18" s="286">
        <v>21</v>
      </c>
      <c r="K18" s="286">
        <v>0</v>
      </c>
      <c r="L18" s="287">
        <v>19934.740000000002</v>
      </c>
      <c r="M18" s="287">
        <v>3167</v>
      </c>
      <c r="N18" s="284" t="s">
        <v>190</v>
      </c>
      <c r="O18" s="283" t="s">
        <v>183</v>
      </c>
      <c r="P18" s="279"/>
      <c r="Q18" s="293"/>
      <c r="R18" s="293"/>
      <c r="S18" s="293"/>
      <c r="T18" s="293"/>
      <c r="V18" s="279"/>
      <c r="W18" s="294"/>
      <c r="X18" s="295"/>
      <c r="Y18" s="294"/>
      <c r="Z18" s="295"/>
      <c r="AA18" s="8"/>
      <c r="AB18" s="278"/>
      <c r="AC18" s="278"/>
    </row>
    <row r="19" spans="1:35" ht="25.35" customHeight="1">
      <c r="A19" s="282">
        <v>7</v>
      </c>
      <c r="B19" s="282">
        <v>3</v>
      </c>
      <c r="C19" s="288" t="s">
        <v>467</v>
      </c>
      <c r="D19" s="287">
        <v>17855</v>
      </c>
      <c r="E19" s="286">
        <v>14979</v>
      </c>
      <c r="F19" s="291">
        <f>(D19-E19)/E19</f>
        <v>0.19200213632418719</v>
      </c>
      <c r="G19" s="287">
        <v>3606</v>
      </c>
      <c r="H19" s="286" t="s">
        <v>30</v>
      </c>
      <c r="I19" s="286" t="s">
        <v>30</v>
      </c>
      <c r="J19" s="286">
        <v>20</v>
      </c>
      <c r="K19" s="286">
        <v>2</v>
      </c>
      <c r="L19" s="287">
        <v>33590</v>
      </c>
      <c r="M19" s="287">
        <v>6837</v>
      </c>
      <c r="N19" s="284">
        <v>44596</v>
      </c>
      <c r="O19" s="283" t="s">
        <v>31</v>
      </c>
      <c r="P19" s="279"/>
      <c r="Q19" s="293"/>
      <c r="R19" s="293"/>
      <c r="S19" s="293"/>
      <c r="T19" s="293"/>
      <c r="W19" s="294"/>
      <c r="X19" s="295"/>
      <c r="Y19" s="294"/>
      <c r="Z19" s="295"/>
      <c r="AA19" s="8"/>
      <c r="AB19" s="278"/>
      <c r="AC19" s="278"/>
    </row>
    <row r="20" spans="1:35" ht="25.35" customHeight="1">
      <c r="A20" s="282">
        <v>8</v>
      </c>
      <c r="B20" s="282">
        <v>8</v>
      </c>
      <c r="C20" s="288" t="s">
        <v>427</v>
      </c>
      <c r="D20" s="287">
        <v>17757.45</v>
      </c>
      <c r="E20" s="286">
        <v>8954.7099999999991</v>
      </c>
      <c r="F20" s="291">
        <f>(D20-E20)/E20</f>
        <v>0.98302904281657388</v>
      </c>
      <c r="G20" s="287">
        <v>3514</v>
      </c>
      <c r="H20" s="286">
        <v>87</v>
      </c>
      <c r="I20" s="286">
        <f>G20/H20</f>
        <v>40.390804597701148</v>
      </c>
      <c r="J20" s="286">
        <v>9</v>
      </c>
      <c r="K20" s="286">
        <v>6</v>
      </c>
      <c r="L20" s="287">
        <v>168709</v>
      </c>
      <c r="M20" s="287">
        <v>33066</v>
      </c>
      <c r="N20" s="284">
        <v>44568</v>
      </c>
      <c r="O20" s="283" t="s">
        <v>113</v>
      </c>
      <c r="P20" s="279"/>
      <c r="Q20" s="293"/>
      <c r="R20" s="293"/>
      <c r="S20" s="293"/>
      <c r="T20" s="293"/>
      <c r="U20" s="294"/>
      <c r="V20" s="294"/>
      <c r="W20" s="294"/>
      <c r="X20" s="295"/>
      <c r="Y20" s="295"/>
      <c r="Z20" s="8"/>
      <c r="AA20" s="278"/>
      <c r="AB20" s="278"/>
    </row>
    <row r="21" spans="1:35" ht="25.35" customHeight="1">
      <c r="A21" s="282">
        <v>9</v>
      </c>
      <c r="B21" s="282">
        <v>9</v>
      </c>
      <c r="C21" s="288" t="s">
        <v>411</v>
      </c>
      <c r="D21" s="287">
        <v>12891.65</v>
      </c>
      <c r="E21" s="287">
        <v>8446.02</v>
      </c>
      <c r="F21" s="291">
        <f>(D21-E21)/E21</f>
        <v>0.52635797689325847</v>
      </c>
      <c r="G21" s="287">
        <v>2591</v>
      </c>
      <c r="H21" s="286">
        <v>68</v>
      </c>
      <c r="I21" s="286">
        <f>G21/H21</f>
        <v>38.102941176470587</v>
      </c>
      <c r="J21" s="286">
        <v>8</v>
      </c>
      <c r="K21" s="286">
        <v>8</v>
      </c>
      <c r="L21" s="287">
        <v>311179</v>
      </c>
      <c r="M21" s="287">
        <v>63192</v>
      </c>
      <c r="N21" s="284">
        <v>44554</v>
      </c>
      <c r="O21" s="283" t="s">
        <v>52</v>
      </c>
      <c r="P21" s="279"/>
      <c r="Q21" s="293"/>
      <c r="R21" s="293"/>
      <c r="S21" s="293"/>
      <c r="T21" s="293"/>
      <c r="U21" s="294"/>
      <c r="V21" s="294"/>
      <c r="W21" s="294"/>
      <c r="X21" s="295"/>
      <c r="Y21" s="295"/>
      <c r="Z21" s="8"/>
      <c r="AA21" s="278"/>
      <c r="AB21" s="278"/>
    </row>
    <row r="22" spans="1:35" ht="25.35" customHeight="1">
      <c r="A22" s="282">
        <v>10</v>
      </c>
      <c r="B22" s="282" t="s">
        <v>67</v>
      </c>
      <c r="C22" s="288" t="s">
        <v>491</v>
      </c>
      <c r="D22" s="287">
        <v>12525</v>
      </c>
      <c r="E22" s="286" t="s">
        <v>30</v>
      </c>
      <c r="F22" s="286" t="s">
        <v>30</v>
      </c>
      <c r="G22" s="287">
        <v>2019</v>
      </c>
      <c r="H22" s="286" t="s">
        <v>30</v>
      </c>
      <c r="I22" s="286" t="s">
        <v>30</v>
      </c>
      <c r="J22" s="286">
        <v>18</v>
      </c>
      <c r="K22" s="286">
        <v>1</v>
      </c>
      <c r="L22" s="287">
        <v>12525</v>
      </c>
      <c r="M22" s="287">
        <v>2019</v>
      </c>
      <c r="N22" s="284">
        <v>44603</v>
      </c>
      <c r="O22" s="283" t="s">
        <v>31</v>
      </c>
      <c r="P22" s="279"/>
      <c r="Q22" s="293"/>
      <c r="R22" s="293"/>
      <c r="S22" s="293"/>
      <c r="T22" s="293"/>
      <c r="U22" s="294"/>
      <c r="V22" s="294"/>
      <c r="W22" s="294"/>
      <c r="X22" s="294"/>
      <c r="Y22" s="295"/>
      <c r="Z22" s="8"/>
      <c r="AA22" s="278"/>
      <c r="AB22" s="278"/>
    </row>
    <row r="23" spans="1:35" ht="25.35" customHeight="1">
      <c r="A23" s="248"/>
      <c r="B23" s="248"/>
      <c r="C23" s="266" t="s">
        <v>29</v>
      </c>
      <c r="D23" s="280">
        <f>SUM(D13:D22)</f>
        <v>340767.2</v>
      </c>
      <c r="E23" s="280">
        <v>180834.62000000002</v>
      </c>
      <c r="F23" s="108">
        <f t="shared" ref="F23" si="0">(D23-E23)/E23</f>
        <v>0.88441350444953493</v>
      </c>
      <c r="G23" s="280">
        <f t="shared" ref="G23" si="1">SUM(G13:G22)</f>
        <v>56353</v>
      </c>
      <c r="H23" s="280"/>
      <c r="I23" s="251"/>
      <c r="J23" s="250"/>
      <c r="K23" s="252"/>
      <c r="L23" s="253"/>
      <c r="M23" s="257"/>
      <c r="N23" s="254"/>
      <c r="O23" s="281"/>
      <c r="P23" s="279"/>
      <c r="R23" s="293"/>
      <c r="U23" s="278"/>
      <c r="V23" s="278"/>
      <c r="W23" s="278"/>
      <c r="Z23" s="279"/>
    </row>
    <row r="24" spans="1:35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93"/>
      <c r="U24" s="279"/>
      <c r="V24" s="279"/>
      <c r="Z24" s="279"/>
    </row>
    <row r="25" spans="1:35" ht="25.35" customHeight="1">
      <c r="A25" s="282">
        <v>11</v>
      </c>
      <c r="B25" s="282">
        <v>5</v>
      </c>
      <c r="C25" s="288" t="s">
        <v>412</v>
      </c>
      <c r="D25" s="287">
        <v>11948.32</v>
      </c>
      <c r="E25" s="287">
        <v>13798.5</v>
      </c>
      <c r="F25" s="291">
        <f>(D25-E25)/E25</f>
        <v>-0.13408558901329856</v>
      </c>
      <c r="G25" s="287">
        <v>1927</v>
      </c>
      <c r="H25" s="286">
        <v>48</v>
      </c>
      <c r="I25" s="286">
        <f t="shared" ref="I25:I33" si="2">G25/H25</f>
        <v>40.145833333333336</v>
      </c>
      <c r="J25" s="286">
        <v>8</v>
      </c>
      <c r="K25" s="286">
        <v>9</v>
      </c>
      <c r="L25" s="287">
        <v>787810</v>
      </c>
      <c r="M25" s="287">
        <v>114381</v>
      </c>
      <c r="N25" s="284">
        <v>44547</v>
      </c>
      <c r="O25" s="283" t="s">
        <v>73</v>
      </c>
      <c r="P25" s="279"/>
      <c r="Q25" s="293"/>
      <c r="R25" s="293"/>
      <c r="S25" s="293"/>
      <c r="T25" s="293"/>
      <c r="U25" s="294"/>
      <c r="V25" s="294"/>
      <c r="W25" s="294"/>
      <c r="X25" s="295"/>
      <c r="Y25" s="295"/>
      <c r="Z25" s="8"/>
      <c r="AA25" s="278"/>
      <c r="AB25" s="278"/>
    </row>
    <row r="26" spans="1:35" ht="25.35" customHeight="1">
      <c r="A26" s="282">
        <v>12</v>
      </c>
      <c r="B26" s="282">
        <v>6</v>
      </c>
      <c r="C26" s="288" t="s">
        <v>478</v>
      </c>
      <c r="D26" s="287">
        <v>11853.74</v>
      </c>
      <c r="E26" s="286">
        <v>11875.94</v>
      </c>
      <c r="F26" s="291">
        <f>(D26-E26)/E26</f>
        <v>-1.8693257123226226E-3</v>
      </c>
      <c r="G26" s="287">
        <v>2357</v>
      </c>
      <c r="H26" s="286">
        <v>123</v>
      </c>
      <c r="I26" s="286">
        <f t="shared" si="2"/>
        <v>19.162601626016261</v>
      </c>
      <c r="J26" s="286">
        <v>9</v>
      </c>
      <c r="K26" s="286">
        <v>2</v>
      </c>
      <c r="L26" s="287">
        <v>23729.68</v>
      </c>
      <c r="M26" s="287">
        <v>4617</v>
      </c>
      <c r="N26" s="284">
        <v>44596</v>
      </c>
      <c r="O26" s="283" t="s">
        <v>303</v>
      </c>
      <c r="P26" s="279"/>
      <c r="Q26" s="293"/>
      <c r="R26" s="293"/>
      <c r="S26" s="293"/>
      <c r="T26" s="293"/>
      <c r="U26" s="335"/>
      <c r="V26" s="294"/>
      <c r="W26" s="294"/>
      <c r="X26" s="295"/>
      <c r="Y26" s="278"/>
      <c r="Z26" s="295"/>
      <c r="AA26" s="8"/>
      <c r="AB26" s="278"/>
      <c r="AC26" s="278"/>
    </row>
    <row r="27" spans="1:35" ht="25.35" customHeight="1">
      <c r="A27" s="282">
        <v>13</v>
      </c>
      <c r="B27" s="282">
        <v>17</v>
      </c>
      <c r="C27" s="288" t="s">
        <v>368</v>
      </c>
      <c r="D27" s="287">
        <v>11045.1</v>
      </c>
      <c r="E27" s="287">
        <v>3008.67</v>
      </c>
      <c r="F27" s="291">
        <f>(D27-E27)/E27</f>
        <v>2.6710905483153686</v>
      </c>
      <c r="G27" s="287">
        <v>2127</v>
      </c>
      <c r="H27" s="286">
        <v>37</v>
      </c>
      <c r="I27" s="286">
        <f t="shared" si="2"/>
        <v>57.486486486486484</v>
      </c>
      <c r="J27" s="286">
        <v>5</v>
      </c>
      <c r="K27" s="286">
        <v>12</v>
      </c>
      <c r="L27" s="287">
        <v>197857</v>
      </c>
      <c r="M27" s="287">
        <v>39450</v>
      </c>
      <c r="N27" s="284">
        <v>44526</v>
      </c>
      <c r="O27" s="283" t="s">
        <v>32</v>
      </c>
      <c r="P27" s="279"/>
      <c r="Q27" s="293"/>
      <c r="R27" s="293"/>
      <c r="S27" s="293"/>
      <c r="T27" s="293"/>
      <c r="U27" s="294"/>
      <c r="V27" s="294"/>
      <c r="W27" s="294"/>
      <c r="X27" s="295"/>
      <c r="Y27" s="278"/>
      <c r="Z27" s="295"/>
      <c r="AA27" s="8"/>
      <c r="AB27" s="278"/>
    </row>
    <row r="28" spans="1:35" ht="25.35" customHeight="1">
      <c r="A28" s="282">
        <v>14</v>
      </c>
      <c r="B28" s="282" t="s">
        <v>40</v>
      </c>
      <c r="C28" s="288" t="s">
        <v>496</v>
      </c>
      <c r="D28" s="287">
        <v>9510.7099999999991</v>
      </c>
      <c r="E28" s="286" t="s">
        <v>30</v>
      </c>
      <c r="F28" s="286" t="s">
        <v>30</v>
      </c>
      <c r="G28" s="287">
        <v>1391</v>
      </c>
      <c r="H28" s="286">
        <v>10</v>
      </c>
      <c r="I28" s="286">
        <f t="shared" si="2"/>
        <v>139.1</v>
      </c>
      <c r="J28" s="286">
        <v>10</v>
      </c>
      <c r="K28" s="286">
        <v>0</v>
      </c>
      <c r="L28" s="287">
        <v>9510.7099999999991</v>
      </c>
      <c r="M28" s="287">
        <v>1391</v>
      </c>
      <c r="N28" s="284" t="s">
        <v>190</v>
      </c>
      <c r="O28" s="283" t="s">
        <v>73</v>
      </c>
      <c r="P28" s="279"/>
      <c r="Q28" s="293"/>
      <c r="R28" s="293"/>
      <c r="S28" s="293"/>
      <c r="T28" s="293"/>
      <c r="U28" s="294"/>
      <c r="V28" s="294"/>
      <c r="W28" s="294"/>
      <c r="X28" s="295"/>
      <c r="Y28" s="278"/>
      <c r="Z28" s="295"/>
      <c r="AA28" s="8"/>
      <c r="AB28" s="278"/>
      <c r="AC28" s="278"/>
    </row>
    <row r="29" spans="1:35" ht="25.35" customHeight="1">
      <c r="A29" s="282">
        <v>15</v>
      </c>
      <c r="B29" s="282" t="s">
        <v>67</v>
      </c>
      <c r="C29" s="288" t="s">
        <v>492</v>
      </c>
      <c r="D29" s="287">
        <v>9291.69</v>
      </c>
      <c r="E29" s="286" t="s">
        <v>30</v>
      </c>
      <c r="F29" s="286" t="s">
        <v>30</v>
      </c>
      <c r="G29" s="287">
        <v>1366</v>
      </c>
      <c r="H29" s="286">
        <v>38</v>
      </c>
      <c r="I29" s="286">
        <f t="shared" si="2"/>
        <v>35.94736842105263</v>
      </c>
      <c r="J29" s="286">
        <v>6</v>
      </c>
      <c r="K29" s="286">
        <v>1</v>
      </c>
      <c r="L29" s="287">
        <v>9292</v>
      </c>
      <c r="M29" s="287">
        <v>1366</v>
      </c>
      <c r="N29" s="284">
        <v>44603</v>
      </c>
      <c r="O29" s="283" t="s">
        <v>33</v>
      </c>
      <c r="P29" s="279"/>
      <c r="Q29" s="293"/>
      <c r="R29" s="293"/>
      <c r="S29" s="293"/>
      <c r="T29" s="293"/>
      <c r="U29" s="294"/>
      <c r="V29" s="294"/>
      <c r="W29" s="294"/>
      <c r="X29" s="295"/>
      <c r="Y29" s="278"/>
      <c r="Z29" s="295"/>
      <c r="AA29" s="8"/>
      <c r="AB29" s="278"/>
    </row>
    <row r="30" spans="1:35" ht="25.35" customHeight="1">
      <c r="A30" s="282">
        <v>16</v>
      </c>
      <c r="B30" s="282">
        <v>4</v>
      </c>
      <c r="C30" s="288" t="s">
        <v>454</v>
      </c>
      <c r="D30" s="287">
        <v>8909.33</v>
      </c>
      <c r="E30" s="286">
        <v>14392.45</v>
      </c>
      <c r="F30" s="291">
        <f t="shared" ref="F30:F35" si="3">(D30-E30)/E30</f>
        <v>-0.38097196794152494</v>
      </c>
      <c r="G30" s="287">
        <v>1315</v>
      </c>
      <c r="H30" s="286">
        <v>40</v>
      </c>
      <c r="I30" s="286">
        <f t="shared" si="2"/>
        <v>32.875</v>
      </c>
      <c r="J30" s="286">
        <v>6</v>
      </c>
      <c r="K30" s="286">
        <v>4</v>
      </c>
      <c r="L30" s="287">
        <v>61599</v>
      </c>
      <c r="M30" s="287">
        <v>9493</v>
      </c>
      <c r="N30" s="284">
        <v>44582</v>
      </c>
      <c r="O30" s="283" t="s">
        <v>32</v>
      </c>
      <c r="P30" s="279"/>
      <c r="Q30" s="293"/>
      <c r="R30" s="293"/>
      <c r="S30" s="293"/>
      <c r="T30" s="293"/>
      <c r="U30" s="294"/>
      <c r="V30" s="294"/>
      <c r="W30" s="294"/>
      <c r="X30" s="278"/>
      <c r="Y30" s="295"/>
      <c r="Z30" s="8"/>
      <c r="AA30" s="295"/>
      <c r="AB30" s="278"/>
      <c r="AE30" s="293"/>
      <c r="AF30" s="330"/>
      <c r="AG30" s="330"/>
      <c r="AH30" s="330"/>
      <c r="AI30" s="330"/>
    </row>
    <row r="31" spans="1:35" ht="25.35" customHeight="1">
      <c r="A31" s="282">
        <v>17</v>
      </c>
      <c r="B31" s="282">
        <v>7</v>
      </c>
      <c r="C31" s="288" t="s">
        <v>463</v>
      </c>
      <c r="D31" s="287">
        <v>8538.85</v>
      </c>
      <c r="E31" s="286">
        <v>9740.1</v>
      </c>
      <c r="F31" s="291">
        <f t="shared" si="3"/>
        <v>-0.12333035595117092</v>
      </c>
      <c r="G31" s="287">
        <v>1749</v>
      </c>
      <c r="H31" s="286">
        <v>63</v>
      </c>
      <c r="I31" s="286">
        <f t="shared" si="2"/>
        <v>27.761904761904763</v>
      </c>
      <c r="J31" s="286">
        <v>11</v>
      </c>
      <c r="K31" s="286">
        <v>3</v>
      </c>
      <c r="L31" s="287">
        <v>33408</v>
      </c>
      <c r="M31" s="287">
        <v>6428</v>
      </c>
      <c r="N31" s="284">
        <v>44589</v>
      </c>
      <c r="O31" s="283" t="s">
        <v>33</v>
      </c>
      <c r="P31" s="279"/>
      <c r="Q31" s="293"/>
      <c r="R31" s="293"/>
      <c r="S31" s="293"/>
      <c r="T31" s="293"/>
      <c r="U31" s="294"/>
      <c r="V31" s="294"/>
      <c r="W31" s="294"/>
      <c r="X31" s="278"/>
      <c r="Y31" s="295"/>
      <c r="Z31" s="8"/>
      <c r="AA31" s="295"/>
      <c r="AB31" s="278"/>
    </row>
    <row r="32" spans="1:35" ht="25.35" customHeight="1">
      <c r="A32" s="282">
        <v>18</v>
      </c>
      <c r="B32" s="282">
        <v>10</v>
      </c>
      <c r="C32" s="288" t="s">
        <v>455</v>
      </c>
      <c r="D32" s="287">
        <v>6631.4</v>
      </c>
      <c r="E32" s="286">
        <v>8309.3799999999992</v>
      </c>
      <c r="F32" s="291">
        <f t="shared" si="3"/>
        <v>-0.20193805073302698</v>
      </c>
      <c r="G32" s="287">
        <v>1360</v>
      </c>
      <c r="H32" s="286">
        <v>86</v>
      </c>
      <c r="I32" s="286">
        <f t="shared" si="2"/>
        <v>15.813953488372093</v>
      </c>
      <c r="J32" s="286">
        <v>8</v>
      </c>
      <c r="K32" s="286">
        <v>4</v>
      </c>
      <c r="L32" s="287">
        <v>44756</v>
      </c>
      <c r="M32" s="287">
        <v>8394</v>
      </c>
      <c r="N32" s="284">
        <v>44582</v>
      </c>
      <c r="O32" s="283" t="s">
        <v>265</v>
      </c>
      <c r="P32" s="279"/>
      <c r="Q32" s="293"/>
      <c r="R32" s="293"/>
      <c r="S32" s="293"/>
      <c r="T32" s="293"/>
      <c r="U32" s="294"/>
      <c r="V32" s="294"/>
      <c r="W32" s="294"/>
      <c r="X32" s="295"/>
      <c r="Y32" s="8"/>
      <c r="Z32" s="295"/>
      <c r="AA32" s="278"/>
      <c r="AB32" s="278"/>
      <c r="AE32" s="293"/>
      <c r="AF32" s="331"/>
      <c r="AG32" s="331"/>
      <c r="AH32" s="331"/>
      <c r="AI32" s="331"/>
    </row>
    <row r="33" spans="1:35" ht="25.35" customHeight="1">
      <c r="A33" s="282">
        <v>19</v>
      </c>
      <c r="B33" s="282">
        <v>12</v>
      </c>
      <c r="C33" s="288" t="s">
        <v>367</v>
      </c>
      <c r="D33" s="287">
        <v>5601.64</v>
      </c>
      <c r="E33" s="287">
        <v>7287.13</v>
      </c>
      <c r="F33" s="291">
        <f t="shared" si="3"/>
        <v>-0.23129682055898546</v>
      </c>
      <c r="G33" s="287">
        <v>839</v>
      </c>
      <c r="H33" s="286">
        <v>22</v>
      </c>
      <c r="I33" s="286">
        <f t="shared" si="2"/>
        <v>38.136363636363633</v>
      </c>
      <c r="J33" s="286">
        <v>5</v>
      </c>
      <c r="K33" s="286">
        <v>12</v>
      </c>
      <c r="L33" s="287">
        <v>637017</v>
      </c>
      <c r="M33" s="287">
        <v>91841</v>
      </c>
      <c r="N33" s="284">
        <v>44526</v>
      </c>
      <c r="O33" s="283" t="s">
        <v>52</v>
      </c>
      <c r="P33" s="279"/>
      <c r="Q33" s="293"/>
      <c r="R33" s="293"/>
      <c r="S33" s="293"/>
      <c r="T33" s="293"/>
      <c r="U33" s="294"/>
      <c r="V33" s="294"/>
      <c r="W33" s="294"/>
      <c r="X33" s="295"/>
      <c r="Y33" s="8"/>
      <c r="Z33" s="295"/>
      <c r="AA33" s="278"/>
      <c r="AB33" s="278"/>
      <c r="AE33" s="293"/>
      <c r="AF33" s="331"/>
      <c r="AG33" s="331"/>
      <c r="AH33" s="331"/>
      <c r="AI33" s="331"/>
    </row>
    <row r="34" spans="1:35" ht="25.35" customHeight="1">
      <c r="A34" s="282">
        <v>20</v>
      </c>
      <c r="B34" s="282">
        <v>16</v>
      </c>
      <c r="C34" s="288" t="s">
        <v>447</v>
      </c>
      <c r="D34" s="287">
        <v>4910</v>
      </c>
      <c r="E34" s="286">
        <v>3320</v>
      </c>
      <c r="F34" s="291">
        <f t="shared" si="3"/>
        <v>0.47891566265060243</v>
      </c>
      <c r="G34" s="287">
        <v>1058</v>
      </c>
      <c r="H34" s="286" t="s">
        <v>30</v>
      </c>
      <c r="I34" s="286" t="s">
        <v>30</v>
      </c>
      <c r="J34" s="286">
        <v>7</v>
      </c>
      <c r="K34" s="286">
        <v>5</v>
      </c>
      <c r="L34" s="287">
        <v>47279</v>
      </c>
      <c r="M34" s="287">
        <v>8276</v>
      </c>
      <c r="N34" s="284">
        <v>44575</v>
      </c>
      <c r="O34" s="283" t="s">
        <v>31</v>
      </c>
      <c r="P34" s="279"/>
      <c r="Q34" s="293"/>
      <c r="R34" s="293"/>
      <c r="S34" s="293"/>
      <c r="T34" s="293"/>
      <c r="U34" s="294"/>
      <c r="V34" s="294"/>
      <c r="W34" s="294"/>
      <c r="X34" s="8"/>
      <c r="Y34" s="278"/>
      <c r="Z34" s="295"/>
      <c r="AA34" s="295"/>
      <c r="AB34" s="278"/>
    </row>
    <row r="35" spans="1:35" ht="25.2" customHeight="1">
      <c r="A35" s="248"/>
      <c r="B35" s="248"/>
      <c r="C35" s="266" t="s">
        <v>85</v>
      </c>
      <c r="D35" s="280">
        <f>SUM(D23:D34)</f>
        <v>429007.98000000004</v>
      </c>
      <c r="E35" s="280">
        <v>224250.05000000002</v>
      </c>
      <c r="F35" s="108">
        <f t="shared" si="3"/>
        <v>0.9130786369947298</v>
      </c>
      <c r="G35" s="280">
        <f t="shared" ref="G35" si="4">SUM(G23:G34)</f>
        <v>71842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35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35" ht="25.35" customHeight="1">
      <c r="A37" s="282">
        <v>21</v>
      </c>
      <c r="B37" s="91">
        <v>13</v>
      </c>
      <c r="C37" s="288" t="s">
        <v>465</v>
      </c>
      <c r="D37" s="287">
        <v>3974</v>
      </c>
      <c r="E37" s="286">
        <v>5766</v>
      </c>
      <c r="F37" s="291">
        <f>(D37-E37)/E37</f>
        <v>-0.31078737426292058</v>
      </c>
      <c r="G37" s="287">
        <v>631</v>
      </c>
      <c r="H37" s="286">
        <v>18</v>
      </c>
      <c r="I37" s="286">
        <f>G37/H37</f>
        <v>35.055555555555557</v>
      </c>
      <c r="J37" s="286">
        <v>3</v>
      </c>
      <c r="K37" s="286">
        <v>3</v>
      </c>
      <c r="L37" s="287">
        <v>20632</v>
      </c>
      <c r="M37" s="287">
        <v>3435</v>
      </c>
      <c r="N37" s="284">
        <v>44589</v>
      </c>
      <c r="O37" s="283" t="s">
        <v>59</v>
      </c>
      <c r="P37" s="279"/>
      <c r="Q37" s="293"/>
      <c r="R37" s="293"/>
      <c r="S37" s="293"/>
      <c r="T37" s="293"/>
      <c r="U37" s="294"/>
      <c r="V37" s="294"/>
      <c r="W37" s="294"/>
      <c r="X37" s="8"/>
      <c r="Y37" s="278"/>
      <c r="Z37" s="295"/>
      <c r="AA37" s="295"/>
      <c r="AB37" s="278"/>
    </row>
    <row r="38" spans="1:35" ht="25.35" customHeight="1">
      <c r="A38" s="282">
        <v>22</v>
      </c>
      <c r="B38" s="91" t="s">
        <v>67</v>
      </c>
      <c r="C38" s="288" t="s">
        <v>493</v>
      </c>
      <c r="D38" s="287">
        <v>3784.8</v>
      </c>
      <c r="E38" s="286" t="s">
        <v>30</v>
      </c>
      <c r="F38" s="286" t="s">
        <v>30</v>
      </c>
      <c r="G38" s="287">
        <v>554</v>
      </c>
      <c r="H38" s="286" t="s">
        <v>30</v>
      </c>
      <c r="I38" s="286" t="s">
        <v>30</v>
      </c>
      <c r="J38" s="286">
        <v>5</v>
      </c>
      <c r="K38" s="286">
        <v>1</v>
      </c>
      <c r="L38" s="287">
        <v>3784.8</v>
      </c>
      <c r="M38" s="287">
        <v>554</v>
      </c>
      <c r="N38" s="284">
        <v>44603</v>
      </c>
      <c r="O38" s="283" t="s">
        <v>59</v>
      </c>
      <c r="P38" s="279"/>
      <c r="Q38" s="293"/>
      <c r="R38" s="293"/>
      <c r="S38" s="293"/>
      <c r="T38" s="293"/>
      <c r="U38" s="294"/>
      <c r="V38" s="294"/>
      <c r="W38" s="294"/>
      <c r="X38" s="8"/>
      <c r="Y38" s="278"/>
      <c r="Z38" s="295"/>
      <c r="AA38" s="295"/>
      <c r="AB38" s="278"/>
    </row>
    <row r="39" spans="1:35" ht="25.35" customHeight="1">
      <c r="A39" s="282">
        <v>23</v>
      </c>
      <c r="B39" s="282" t="s">
        <v>67</v>
      </c>
      <c r="C39" s="288" t="s">
        <v>495</v>
      </c>
      <c r="D39" s="287">
        <v>2295.1999999999998</v>
      </c>
      <c r="E39" s="286" t="s">
        <v>30</v>
      </c>
      <c r="F39" s="286" t="s">
        <v>30</v>
      </c>
      <c r="G39" s="287">
        <v>324</v>
      </c>
      <c r="H39" s="286" t="s">
        <v>30</v>
      </c>
      <c r="I39" s="286" t="s">
        <v>30</v>
      </c>
      <c r="J39" s="286" t="s">
        <v>30</v>
      </c>
      <c r="K39" s="286">
        <v>1</v>
      </c>
      <c r="L39" s="287">
        <v>2295.1999999999998</v>
      </c>
      <c r="M39" s="287">
        <v>324</v>
      </c>
      <c r="N39" s="284">
        <v>44603</v>
      </c>
      <c r="O39" s="283" t="s">
        <v>366</v>
      </c>
      <c r="P39" s="279"/>
      <c r="Q39" s="293"/>
      <c r="R39" s="293"/>
      <c r="S39" s="293"/>
      <c r="T39" s="293"/>
      <c r="U39" s="294"/>
      <c r="V39" s="294"/>
      <c r="W39" s="294"/>
      <c r="X39" s="295"/>
      <c r="Y39" s="278"/>
      <c r="Z39" s="295"/>
      <c r="AA39" s="8"/>
      <c r="AB39" s="278"/>
    </row>
    <row r="40" spans="1:35" ht="25.35" customHeight="1">
      <c r="A40" s="282">
        <v>24</v>
      </c>
      <c r="B40" s="282">
        <v>24</v>
      </c>
      <c r="C40" s="288" t="s">
        <v>453</v>
      </c>
      <c r="D40" s="287">
        <v>1549</v>
      </c>
      <c r="E40" s="286">
        <v>944</v>
      </c>
      <c r="F40" s="291">
        <f>(D40-E40)/E40</f>
        <v>0.64088983050847459</v>
      </c>
      <c r="G40" s="287">
        <v>367</v>
      </c>
      <c r="H40" s="286" t="s">
        <v>30</v>
      </c>
      <c r="I40" s="286" t="s">
        <v>30</v>
      </c>
      <c r="J40" s="286">
        <v>4</v>
      </c>
      <c r="K40" s="286">
        <v>5</v>
      </c>
      <c r="L40" s="287">
        <v>25366</v>
      </c>
      <c r="M40" s="287">
        <v>5402</v>
      </c>
      <c r="N40" s="284">
        <v>44575</v>
      </c>
      <c r="O40" s="283" t="s">
        <v>31</v>
      </c>
      <c r="P40" s="279"/>
      <c r="Q40" s="293"/>
      <c r="R40" s="293"/>
      <c r="S40" s="293"/>
      <c r="T40" s="293"/>
      <c r="U40" s="294"/>
      <c r="V40" s="294"/>
      <c r="W40" s="294"/>
      <c r="X40" s="295"/>
      <c r="Y40" s="278"/>
      <c r="Z40" s="295"/>
      <c r="AA40" s="8"/>
      <c r="AB40" s="278"/>
    </row>
    <row r="41" spans="1:35" ht="25.35" customHeight="1">
      <c r="A41" s="282">
        <v>25</v>
      </c>
      <c r="B41" s="282" t="s">
        <v>40</v>
      </c>
      <c r="C41" s="288" t="s">
        <v>502</v>
      </c>
      <c r="D41" s="287">
        <v>1399.25</v>
      </c>
      <c r="E41" s="286" t="s">
        <v>30</v>
      </c>
      <c r="F41" s="286" t="s">
        <v>30</v>
      </c>
      <c r="G41" s="287">
        <v>288</v>
      </c>
      <c r="H41" s="286">
        <v>8</v>
      </c>
      <c r="I41" s="286">
        <f>G41/H41</f>
        <v>36</v>
      </c>
      <c r="J41" s="286">
        <v>4</v>
      </c>
      <c r="K41" s="286">
        <v>0</v>
      </c>
      <c r="L41" s="287">
        <v>1399.25</v>
      </c>
      <c r="M41" s="287">
        <v>288</v>
      </c>
      <c r="N41" s="284" t="s">
        <v>190</v>
      </c>
      <c r="O41" s="283" t="s">
        <v>43</v>
      </c>
      <c r="P41" s="279"/>
      <c r="Q41" s="293"/>
      <c r="R41" s="293"/>
      <c r="S41" s="293"/>
      <c r="T41" s="293"/>
      <c r="U41" s="294"/>
      <c r="V41" s="294"/>
      <c r="W41" s="294"/>
      <c r="X41" s="295"/>
      <c r="Y41" s="8"/>
      <c r="Z41" s="295"/>
      <c r="AA41" s="278"/>
      <c r="AB41" s="278"/>
    </row>
    <row r="42" spans="1:35" ht="25.35" customHeight="1">
      <c r="A42" s="282">
        <v>26</v>
      </c>
      <c r="B42" s="282" t="s">
        <v>67</v>
      </c>
      <c r="C42" s="288" t="s">
        <v>494</v>
      </c>
      <c r="D42" s="287">
        <v>1343</v>
      </c>
      <c r="E42" s="286" t="s">
        <v>30</v>
      </c>
      <c r="F42" s="286" t="s">
        <v>30</v>
      </c>
      <c r="G42" s="287">
        <v>267</v>
      </c>
      <c r="H42" s="286">
        <v>13</v>
      </c>
      <c r="I42" s="286">
        <f t="shared" ref="I42:I46" si="5">G42/H42</f>
        <v>20.53846153846154</v>
      </c>
      <c r="J42" s="286">
        <v>4</v>
      </c>
      <c r="K42" s="286">
        <v>1</v>
      </c>
      <c r="L42" s="287">
        <v>1343</v>
      </c>
      <c r="M42" s="287">
        <v>267</v>
      </c>
      <c r="N42" s="284">
        <v>44603</v>
      </c>
      <c r="O42" s="283" t="s">
        <v>59</v>
      </c>
      <c r="P42" s="279"/>
      <c r="Q42" s="293"/>
      <c r="R42" s="293"/>
      <c r="S42" s="293"/>
      <c r="T42" s="293"/>
      <c r="U42" s="294"/>
      <c r="V42" s="294"/>
      <c r="W42" s="294"/>
      <c r="X42" s="295"/>
      <c r="Y42" s="278"/>
      <c r="Z42" s="295"/>
      <c r="AA42" s="8"/>
      <c r="AB42" s="278"/>
    </row>
    <row r="43" spans="1:35" ht="25.35" customHeight="1">
      <c r="A43" s="282">
        <v>27</v>
      </c>
      <c r="B43" s="91">
        <v>22</v>
      </c>
      <c r="C43" s="288" t="s">
        <v>428</v>
      </c>
      <c r="D43" s="287">
        <v>1040.8</v>
      </c>
      <c r="E43" s="286">
        <v>1260.6500000000001</v>
      </c>
      <c r="F43" s="291">
        <f t="shared" ref="F43:F47" si="6">(D43-E43)/E43</f>
        <v>-0.1743941617419586</v>
      </c>
      <c r="G43" s="287">
        <v>145</v>
      </c>
      <c r="H43" s="286">
        <v>6</v>
      </c>
      <c r="I43" s="286">
        <f t="shared" si="5"/>
        <v>24.166666666666668</v>
      </c>
      <c r="J43" s="286">
        <v>1</v>
      </c>
      <c r="K43" s="286">
        <v>7</v>
      </c>
      <c r="L43" s="287">
        <v>62479</v>
      </c>
      <c r="M43" s="287">
        <v>9487</v>
      </c>
      <c r="N43" s="284">
        <v>44561</v>
      </c>
      <c r="O43" s="283" t="s">
        <v>32</v>
      </c>
      <c r="P43" s="279"/>
      <c r="Q43" s="293"/>
      <c r="R43" s="293"/>
      <c r="S43" s="293"/>
      <c r="T43" s="293"/>
      <c r="U43" s="294"/>
      <c r="V43" s="294"/>
      <c r="W43" s="294"/>
      <c r="X43" s="278"/>
      <c r="Y43" s="8"/>
      <c r="Z43" s="295"/>
      <c r="AA43" s="278"/>
      <c r="AB43" s="295"/>
    </row>
    <row r="44" spans="1:35" ht="25.35" customHeight="1">
      <c r="A44" s="282">
        <v>28</v>
      </c>
      <c r="B44" s="282">
        <v>29</v>
      </c>
      <c r="C44" s="288" t="s">
        <v>482</v>
      </c>
      <c r="D44" s="287">
        <v>553</v>
      </c>
      <c r="E44" s="286">
        <v>461</v>
      </c>
      <c r="F44" s="291">
        <f t="shared" si="6"/>
        <v>0.19956616052060738</v>
      </c>
      <c r="G44" s="287">
        <v>95</v>
      </c>
      <c r="H44" s="286">
        <v>4</v>
      </c>
      <c r="I44" s="286">
        <f t="shared" si="5"/>
        <v>23.75</v>
      </c>
      <c r="J44" s="286">
        <v>1</v>
      </c>
      <c r="K44" s="286">
        <v>7</v>
      </c>
      <c r="L44" s="287">
        <v>8461</v>
      </c>
      <c r="M44" s="287">
        <v>1565</v>
      </c>
      <c r="N44" s="284">
        <v>44561</v>
      </c>
      <c r="O44" s="283" t="s">
        <v>59</v>
      </c>
      <c r="P44" s="279"/>
      <c r="Q44" s="293"/>
      <c r="R44" s="293"/>
      <c r="S44" s="293"/>
      <c r="T44" s="293"/>
      <c r="U44" s="294"/>
      <c r="V44" s="294"/>
      <c r="W44" s="294"/>
      <c r="X44" s="8"/>
      <c r="Y44" s="278"/>
      <c r="Z44" s="295"/>
      <c r="AA44" s="295"/>
      <c r="AB44" s="278"/>
    </row>
    <row r="45" spans="1:35" ht="25.35" customHeight="1">
      <c r="A45" s="282">
        <v>29</v>
      </c>
      <c r="B45" s="282">
        <v>21</v>
      </c>
      <c r="C45" s="288" t="s">
        <v>480</v>
      </c>
      <c r="D45" s="287">
        <v>454.22</v>
      </c>
      <c r="E45" s="286">
        <v>1664.8</v>
      </c>
      <c r="F45" s="291">
        <f t="shared" si="6"/>
        <v>-0.72716242191254199</v>
      </c>
      <c r="G45" s="287">
        <v>93</v>
      </c>
      <c r="H45" s="286">
        <v>18</v>
      </c>
      <c r="I45" s="286">
        <f t="shared" si="5"/>
        <v>5.166666666666667</v>
      </c>
      <c r="J45" s="286">
        <v>6</v>
      </c>
      <c r="K45" s="286">
        <v>2</v>
      </c>
      <c r="L45" s="287">
        <v>2119.02</v>
      </c>
      <c r="M45" s="287">
        <v>380</v>
      </c>
      <c r="N45" s="284">
        <v>44596</v>
      </c>
      <c r="O45" s="283" t="s">
        <v>56</v>
      </c>
      <c r="P45" s="279"/>
      <c r="Q45" s="293"/>
      <c r="R45" s="293"/>
      <c r="S45" s="293"/>
      <c r="T45" s="293"/>
      <c r="U45" s="294"/>
      <c r="V45" s="294"/>
      <c r="W45" s="294"/>
      <c r="X45" s="8"/>
      <c r="Y45" s="278"/>
      <c r="Z45" s="295"/>
      <c r="AA45" s="295"/>
      <c r="AB45" s="278"/>
    </row>
    <row r="46" spans="1:35" ht="25.35" customHeight="1">
      <c r="A46" s="282">
        <v>30</v>
      </c>
      <c r="B46" s="282">
        <v>32</v>
      </c>
      <c r="C46" s="288" t="s">
        <v>457</v>
      </c>
      <c r="D46" s="287">
        <v>417.35</v>
      </c>
      <c r="E46" s="286">
        <v>327</v>
      </c>
      <c r="F46" s="291">
        <f t="shared" si="6"/>
        <v>0.27629969418960254</v>
      </c>
      <c r="G46" s="287">
        <v>67</v>
      </c>
      <c r="H46" s="286">
        <v>5</v>
      </c>
      <c r="I46" s="286">
        <f t="shared" si="5"/>
        <v>13.4</v>
      </c>
      <c r="J46" s="286">
        <v>3</v>
      </c>
      <c r="K46" s="286">
        <v>4</v>
      </c>
      <c r="L46" s="287">
        <v>9042.98</v>
      </c>
      <c r="M46" s="287">
        <v>1402</v>
      </c>
      <c r="N46" s="284">
        <v>44582</v>
      </c>
      <c r="O46" s="283" t="s">
        <v>43</v>
      </c>
      <c r="P46" s="279"/>
      <c r="Q46" s="293"/>
      <c r="R46" s="293"/>
      <c r="S46" s="293"/>
      <c r="T46" s="293"/>
      <c r="U46" s="294"/>
      <c r="V46" s="294"/>
      <c r="W46" s="294"/>
      <c r="X46" s="8"/>
      <c r="Y46" s="278"/>
      <c r="Z46" s="295"/>
      <c r="AA46" s="295"/>
      <c r="AB46" s="278"/>
    </row>
    <row r="47" spans="1:35" ht="25.2" customHeight="1">
      <c r="A47" s="248"/>
      <c r="B47" s="248"/>
      <c r="C47" s="266" t="s">
        <v>116</v>
      </c>
      <c r="D47" s="280">
        <f>SUM(D35:D46)</f>
        <v>445818.6</v>
      </c>
      <c r="E47" s="280">
        <v>232691.22000000003</v>
      </c>
      <c r="F47" s="108">
        <f t="shared" si="6"/>
        <v>0.91592360038337461</v>
      </c>
      <c r="G47" s="280">
        <f>SUM(G35:G46)</f>
        <v>74673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35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8" ht="25.35" customHeight="1">
      <c r="A49" s="282">
        <v>31</v>
      </c>
      <c r="B49" s="282">
        <v>18</v>
      </c>
      <c r="C49" s="288" t="s">
        <v>440</v>
      </c>
      <c r="D49" s="287">
        <v>409.2</v>
      </c>
      <c r="E49" s="286">
        <v>2816.75</v>
      </c>
      <c r="F49" s="291">
        <f>(D49-E49)/E49</f>
        <v>-0.85472619153279494</v>
      </c>
      <c r="G49" s="287">
        <v>58</v>
      </c>
      <c r="H49" s="286">
        <v>2</v>
      </c>
      <c r="I49" s="286">
        <f>G49/H49</f>
        <v>29</v>
      </c>
      <c r="J49" s="286">
        <v>2</v>
      </c>
      <c r="K49" s="286">
        <v>6</v>
      </c>
      <c r="L49" s="287">
        <v>44862</v>
      </c>
      <c r="M49" s="287">
        <v>6482</v>
      </c>
      <c r="N49" s="284">
        <v>44568</v>
      </c>
      <c r="O49" s="283" t="s">
        <v>33</v>
      </c>
      <c r="P49" s="279"/>
      <c r="Q49" s="293"/>
      <c r="R49" s="293"/>
      <c r="S49" s="293"/>
      <c r="T49" s="293"/>
      <c r="U49" s="294"/>
      <c r="V49" s="294"/>
      <c r="W49" s="294"/>
      <c r="X49" s="8"/>
      <c r="Y49" s="278"/>
      <c r="Z49" s="295"/>
      <c r="AA49" s="295"/>
      <c r="AB49" s="278"/>
    </row>
    <row r="50" spans="1:28" ht="25.35" customHeight="1">
      <c r="A50" s="282">
        <v>32</v>
      </c>
      <c r="B50" s="282">
        <v>31</v>
      </c>
      <c r="C50" s="288" t="s">
        <v>390</v>
      </c>
      <c r="D50" s="287">
        <v>367</v>
      </c>
      <c r="E50" s="286">
        <v>357</v>
      </c>
      <c r="F50" s="291">
        <f>(D50-E50)/E50</f>
        <v>2.8011204481792718E-2</v>
      </c>
      <c r="G50" s="287">
        <v>84</v>
      </c>
      <c r="H50" s="286">
        <v>2</v>
      </c>
      <c r="I50" s="286">
        <f t="shared" ref="I50:I58" si="7">G50/H50</f>
        <v>42</v>
      </c>
      <c r="J50" s="286">
        <v>2</v>
      </c>
      <c r="K50" s="286">
        <v>11</v>
      </c>
      <c r="L50" s="287">
        <v>11116</v>
      </c>
      <c r="M50" s="287">
        <v>2283</v>
      </c>
      <c r="N50" s="284">
        <v>44533</v>
      </c>
      <c r="O50" s="283" t="s">
        <v>59</v>
      </c>
      <c r="P50" s="279"/>
      <c r="Q50" s="293"/>
      <c r="R50" s="293"/>
      <c r="S50" s="293"/>
      <c r="T50" s="293"/>
      <c r="U50" s="294"/>
      <c r="V50" s="294"/>
      <c r="W50" s="294"/>
      <c r="X50" s="278"/>
      <c r="Y50" s="295"/>
      <c r="Z50" s="8"/>
      <c r="AA50" s="295"/>
      <c r="AB50" s="278"/>
    </row>
    <row r="51" spans="1:28" ht="25.35" customHeight="1">
      <c r="A51" s="282">
        <v>33</v>
      </c>
      <c r="B51" s="91">
        <v>20</v>
      </c>
      <c r="C51" s="288" t="s">
        <v>456</v>
      </c>
      <c r="D51" s="287">
        <v>253.73</v>
      </c>
      <c r="E51" s="286">
        <v>2308.77</v>
      </c>
      <c r="F51" s="291">
        <f>(D51-E51)/E51</f>
        <v>-0.89010165586004664</v>
      </c>
      <c r="G51" s="287">
        <v>58</v>
      </c>
      <c r="H51" s="286">
        <v>9</v>
      </c>
      <c r="I51" s="286">
        <f t="shared" si="7"/>
        <v>6.4444444444444446</v>
      </c>
      <c r="J51" s="286">
        <v>2</v>
      </c>
      <c r="K51" s="286">
        <v>4</v>
      </c>
      <c r="L51" s="287">
        <v>15267.07</v>
      </c>
      <c r="M51" s="287">
        <v>3124</v>
      </c>
      <c r="N51" s="284">
        <v>44582</v>
      </c>
      <c r="O51" s="283" t="s">
        <v>27</v>
      </c>
      <c r="P51" s="78"/>
      <c r="Q51" s="293"/>
      <c r="R51" s="293"/>
      <c r="S51" s="293"/>
      <c r="T51" s="293"/>
      <c r="U51" s="294"/>
      <c r="V51" s="294"/>
      <c r="W51" s="8"/>
      <c r="X51" s="294"/>
      <c r="Y51" s="295"/>
      <c r="Z51" s="295"/>
      <c r="AA51" s="278"/>
      <c r="AB51" s="278"/>
    </row>
    <row r="52" spans="1:28" ht="25.35" customHeight="1">
      <c r="A52" s="282">
        <v>34</v>
      </c>
      <c r="B52" s="282">
        <v>33</v>
      </c>
      <c r="C52" s="288" t="s">
        <v>443</v>
      </c>
      <c r="D52" s="287">
        <v>150</v>
      </c>
      <c r="E52" s="286">
        <v>225</v>
      </c>
      <c r="F52" s="291">
        <f>(D52-E52)/E52</f>
        <v>-0.33333333333333331</v>
      </c>
      <c r="G52" s="287">
        <v>31</v>
      </c>
      <c r="H52" s="286">
        <v>2</v>
      </c>
      <c r="I52" s="286">
        <f t="shared" si="7"/>
        <v>15.5</v>
      </c>
      <c r="J52" s="286">
        <v>1</v>
      </c>
      <c r="K52" s="286">
        <v>5</v>
      </c>
      <c r="L52" s="287">
        <v>3237</v>
      </c>
      <c r="M52" s="287">
        <v>672</v>
      </c>
      <c r="N52" s="284">
        <v>44568</v>
      </c>
      <c r="O52" s="283" t="s">
        <v>59</v>
      </c>
      <c r="P52" s="279"/>
      <c r="Q52" s="293"/>
      <c r="R52" s="293"/>
      <c r="S52" s="293"/>
      <c r="T52" s="293"/>
      <c r="U52" s="294"/>
      <c r="V52" s="294"/>
      <c r="W52" s="295"/>
      <c r="X52" s="278"/>
      <c r="Y52" s="8"/>
      <c r="Z52" s="294"/>
      <c r="AA52" s="295"/>
      <c r="AB52" s="278"/>
    </row>
    <row r="53" spans="1:28" ht="25.35" customHeight="1">
      <c r="A53" s="282">
        <v>35</v>
      </c>
      <c r="B53" s="214">
        <v>36</v>
      </c>
      <c r="C53" s="170" t="s">
        <v>75</v>
      </c>
      <c r="D53" s="287">
        <v>120</v>
      </c>
      <c r="E53" s="286">
        <v>181</v>
      </c>
      <c r="F53" s="291">
        <f>(D53-E53)/E53</f>
        <v>-0.33701657458563539</v>
      </c>
      <c r="G53" s="287">
        <v>21</v>
      </c>
      <c r="H53" s="286">
        <v>1</v>
      </c>
      <c r="I53" s="286">
        <f t="shared" si="7"/>
        <v>21</v>
      </c>
      <c r="J53" s="286">
        <v>1</v>
      </c>
      <c r="K53" s="286" t="s">
        <v>30</v>
      </c>
      <c r="L53" s="287">
        <v>24581</v>
      </c>
      <c r="M53" s="287">
        <v>4358</v>
      </c>
      <c r="N53" s="284">
        <v>44323</v>
      </c>
      <c r="O53" s="283" t="s">
        <v>32</v>
      </c>
      <c r="P53" s="78"/>
      <c r="Q53" s="293"/>
      <c r="R53" s="293"/>
      <c r="S53" s="293"/>
      <c r="T53" s="293"/>
      <c r="U53" s="294"/>
      <c r="V53" s="294"/>
      <c r="W53" s="295"/>
      <c r="X53" s="8"/>
      <c r="Y53" s="295"/>
      <c r="Z53" s="294"/>
      <c r="AA53" s="278"/>
      <c r="AB53" s="278"/>
    </row>
    <row r="54" spans="1:28" ht="25.35" customHeight="1">
      <c r="A54" s="282">
        <v>36</v>
      </c>
      <c r="B54" s="290" t="s">
        <v>30</v>
      </c>
      <c r="C54" s="288" t="s">
        <v>350</v>
      </c>
      <c r="D54" s="287">
        <v>104</v>
      </c>
      <c r="E54" s="286" t="s">
        <v>30</v>
      </c>
      <c r="F54" s="286" t="s">
        <v>30</v>
      </c>
      <c r="G54" s="287">
        <v>26</v>
      </c>
      <c r="H54" s="286">
        <v>1</v>
      </c>
      <c r="I54" s="286">
        <f t="shared" si="7"/>
        <v>26</v>
      </c>
      <c r="J54" s="286">
        <v>1</v>
      </c>
      <c r="K54" s="286" t="s">
        <v>30</v>
      </c>
      <c r="L54" s="287">
        <v>17255</v>
      </c>
      <c r="M54" s="287">
        <v>3966</v>
      </c>
      <c r="N54" s="284">
        <v>44512</v>
      </c>
      <c r="O54" s="283" t="s">
        <v>33</v>
      </c>
      <c r="P54" s="279"/>
      <c r="Q54" s="293"/>
      <c r="R54" s="293"/>
      <c r="S54" s="293"/>
      <c r="T54" s="293"/>
      <c r="U54" s="294"/>
      <c r="V54" s="294"/>
      <c r="W54" s="294"/>
      <c r="X54" s="278"/>
      <c r="Y54" s="295"/>
      <c r="Z54" s="294"/>
      <c r="AA54" s="295"/>
      <c r="AB54" s="278"/>
    </row>
    <row r="55" spans="1:28" ht="25.35" customHeight="1">
      <c r="A55" s="282">
        <v>37</v>
      </c>
      <c r="B55" s="282">
        <v>39</v>
      </c>
      <c r="C55" s="288" t="s">
        <v>481</v>
      </c>
      <c r="D55" s="287">
        <v>75</v>
      </c>
      <c r="E55" s="287">
        <v>60</v>
      </c>
      <c r="F55" s="291">
        <f t="shared" ref="F55:F62" si="8">(D55-E55)/E55</f>
        <v>0.25</v>
      </c>
      <c r="G55" s="287">
        <v>11</v>
      </c>
      <c r="H55" s="286">
        <v>1</v>
      </c>
      <c r="I55" s="286">
        <f t="shared" si="7"/>
        <v>11</v>
      </c>
      <c r="J55" s="286">
        <v>1</v>
      </c>
      <c r="K55" s="286">
        <v>14</v>
      </c>
      <c r="L55" s="287">
        <v>50085</v>
      </c>
      <c r="M55" s="287">
        <v>8579</v>
      </c>
      <c r="N55" s="284">
        <v>44512</v>
      </c>
      <c r="O55" s="283" t="s">
        <v>33</v>
      </c>
      <c r="P55" s="279"/>
      <c r="Q55" s="293"/>
      <c r="R55" s="293"/>
      <c r="S55" s="293"/>
      <c r="T55" s="293"/>
      <c r="U55" s="294"/>
      <c r="V55" s="294"/>
      <c r="W55" s="8"/>
      <c r="X55" s="278"/>
      <c r="Y55" s="295"/>
      <c r="Z55" s="294"/>
      <c r="AA55" s="295"/>
      <c r="AB55" s="278"/>
    </row>
    <row r="56" spans="1:28" ht="25.35" customHeight="1">
      <c r="A56" s="282">
        <v>38</v>
      </c>
      <c r="B56" s="120">
        <v>28</v>
      </c>
      <c r="C56" s="288" t="s">
        <v>444</v>
      </c>
      <c r="D56" s="287">
        <v>74</v>
      </c>
      <c r="E56" s="286">
        <v>461.7</v>
      </c>
      <c r="F56" s="291">
        <f t="shared" si="8"/>
        <v>-0.83972276369937193</v>
      </c>
      <c r="G56" s="287">
        <v>20</v>
      </c>
      <c r="H56" s="286">
        <v>3</v>
      </c>
      <c r="I56" s="286">
        <f t="shared" si="7"/>
        <v>6.666666666666667</v>
      </c>
      <c r="J56" s="286">
        <v>3</v>
      </c>
      <c r="K56" s="286">
        <v>6</v>
      </c>
      <c r="L56" s="287">
        <v>2281.6999999999998</v>
      </c>
      <c r="M56" s="287">
        <v>441</v>
      </c>
      <c r="N56" s="284">
        <v>44568</v>
      </c>
      <c r="O56" s="283" t="s">
        <v>56</v>
      </c>
      <c r="P56" s="279"/>
      <c r="Q56" s="293"/>
      <c r="R56" s="293"/>
      <c r="S56" s="293"/>
      <c r="T56" s="293"/>
      <c r="U56" s="294"/>
      <c r="V56" s="294"/>
      <c r="W56" s="294"/>
      <c r="X56" s="295"/>
      <c r="Y56" s="278"/>
      <c r="Z56" s="295"/>
      <c r="AA56" s="8"/>
      <c r="AB56" s="278"/>
    </row>
    <row r="57" spans="1:28" ht="25.35" customHeight="1">
      <c r="A57" s="282">
        <v>39</v>
      </c>
      <c r="B57" s="282">
        <v>30</v>
      </c>
      <c r="C57" s="288" t="s">
        <v>389</v>
      </c>
      <c r="D57" s="287">
        <v>72</v>
      </c>
      <c r="E57" s="287">
        <v>414.45</v>
      </c>
      <c r="F57" s="291">
        <f t="shared" si="8"/>
        <v>-0.82627578718783934</v>
      </c>
      <c r="G57" s="287">
        <v>12</v>
      </c>
      <c r="H57" s="286">
        <v>1</v>
      </c>
      <c r="I57" s="286">
        <f t="shared" si="7"/>
        <v>12</v>
      </c>
      <c r="J57" s="286">
        <v>1</v>
      </c>
      <c r="K57" s="286">
        <v>11</v>
      </c>
      <c r="L57" s="287">
        <v>10964.86</v>
      </c>
      <c r="M57" s="287">
        <v>1962</v>
      </c>
      <c r="N57" s="284">
        <v>44533</v>
      </c>
      <c r="O57" s="283" t="s">
        <v>43</v>
      </c>
      <c r="P57" s="78"/>
      <c r="Q57" s="293"/>
      <c r="R57" s="293"/>
      <c r="S57" s="293"/>
      <c r="T57" s="293"/>
      <c r="U57" s="294"/>
      <c r="V57" s="294"/>
      <c r="W57" s="8"/>
      <c r="X57" s="278"/>
      <c r="Y57" s="295"/>
      <c r="Z57" s="294"/>
      <c r="AA57" s="295"/>
      <c r="AB57" s="278"/>
    </row>
    <row r="58" spans="1:28" ht="25.35" customHeight="1">
      <c r="A58" s="282">
        <v>40</v>
      </c>
      <c r="B58" s="120">
        <v>38</v>
      </c>
      <c r="C58" s="288" t="s">
        <v>313</v>
      </c>
      <c r="D58" s="287">
        <v>60</v>
      </c>
      <c r="E58" s="286">
        <v>74</v>
      </c>
      <c r="F58" s="291">
        <f t="shared" si="8"/>
        <v>-0.1891891891891892</v>
      </c>
      <c r="G58" s="287">
        <v>17</v>
      </c>
      <c r="H58" s="286">
        <v>1</v>
      </c>
      <c r="I58" s="286">
        <f t="shared" si="7"/>
        <v>17</v>
      </c>
      <c r="J58" s="286">
        <v>1</v>
      </c>
      <c r="K58" s="286" t="s">
        <v>30</v>
      </c>
      <c r="L58" s="287">
        <v>14605.17</v>
      </c>
      <c r="M58" s="287">
        <v>2696</v>
      </c>
      <c r="N58" s="284">
        <v>44477</v>
      </c>
      <c r="O58" s="283" t="s">
        <v>43</v>
      </c>
      <c r="P58" s="279"/>
      <c r="Q58" s="293"/>
      <c r="R58" s="293"/>
      <c r="S58" s="293"/>
      <c r="T58" s="293"/>
      <c r="U58" s="294"/>
      <c r="V58" s="294"/>
      <c r="W58" s="295"/>
      <c r="X58" s="278"/>
      <c r="Y58" s="294"/>
      <c r="Z58" s="295"/>
      <c r="AA58" s="8"/>
      <c r="AB58" s="278"/>
    </row>
    <row r="59" spans="1:28" ht="25.2" customHeight="1">
      <c r="A59" s="248"/>
      <c r="B59" s="248"/>
      <c r="C59" s="266" t="s">
        <v>141</v>
      </c>
      <c r="D59" s="280">
        <f>SUM(D47:D58)</f>
        <v>447503.52999999997</v>
      </c>
      <c r="E59" s="280">
        <v>234445.22000000003</v>
      </c>
      <c r="F59" s="108">
        <f t="shared" si="8"/>
        <v>0.90877651504261814</v>
      </c>
      <c r="G59" s="280">
        <f>SUM(G47:G58)</f>
        <v>75011</v>
      </c>
      <c r="H59" s="280"/>
      <c r="I59" s="251"/>
      <c r="J59" s="250"/>
      <c r="K59" s="252"/>
      <c r="L59" s="253"/>
      <c r="M59" s="257"/>
      <c r="N59" s="254"/>
      <c r="O59" s="281"/>
      <c r="P59" s="279"/>
    </row>
    <row r="60" spans="1:28" ht="14.1" customHeight="1">
      <c r="A60" s="246"/>
      <c r="B60" s="255"/>
      <c r="C60" s="247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9"/>
      <c r="O60" s="245"/>
    </row>
    <row r="61" spans="1:28" ht="25.35" customHeight="1">
      <c r="A61" s="282">
        <v>41</v>
      </c>
      <c r="B61" s="282">
        <v>25</v>
      </c>
      <c r="C61" s="288" t="s">
        <v>458</v>
      </c>
      <c r="D61" s="287">
        <v>44</v>
      </c>
      <c r="E61" s="286">
        <v>928</v>
      </c>
      <c r="F61" s="291">
        <f t="shared" si="8"/>
        <v>-0.95258620689655171</v>
      </c>
      <c r="G61" s="287">
        <v>12</v>
      </c>
      <c r="H61" s="286" t="s">
        <v>30</v>
      </c>
      <c r="I61" s="286" t="s">
        <v>30</v>
      </c>
      <c r="J61" s="286">
        <v>1</v>
      </c>
      <c r="K61" s="286">
        <v>4</v>
      </c>
      <c r="L61" s="287">
        <v>9000</v>
      </c>
      <c r="M61" s="287">
        <v>1429</v>
      </c>
      <c r="N61" s="284">
        <v>44582</v>
      </c>
      <c r="O61" s="283" t="s">
        <v>31</v>
      </c>
      <c r="P61" s="279"/>
      <c r="Q61" s="293"/>
      <c r="R61" s="293"/>
      <c r="S61" s="293"/>
      <c r="T61" s="295"/>
      <c r="U61" s="295"/>
      <c r="V61" s="294"/>
      <c r="W61" s="295"/>
      <c r="X61" s="294"/>
      <c r="Y61" s="8"/>
      <c r="Z61" s="278"/>
      <c r="AA61" s="295"/>
      <c r="AB61" s="278"/>
    </row>
    <row r="62" spans="1:28" ht="25.35" customHeight="1">
      <c r="A62" s="248"/>
      <c r="B62" s="248"/>
      <c r="C62" s="266" t="s">
        <v>503</v>
      </c>
      <c r="D62" s="280">
        <f>SUM(D59:D61)</f>
        <v>447547.52999999997</v>
      </c>
      <c r="E62" s="280">
        <v>234445.22000000003</v>
      </c>
      <c r="F62" s="108">
        <f t="shared" si="8"/>
        <v>0.90896419214689006</v>
      </c>
      <c r="G62" s="280">
        <f>SUM(G59:G61)</f>
        <v>75023</v>
      </c>
      <c r="H62" s="280"/>
      <c r="I62" s="251"/>
      <c r="J62" s="250"/>
      <c r="K62" s="252"/>
      <c r="L62" s="253"/>
      <c r="M62" s="257"/>
      <c r="N62" s="254"/>
      <c r="O62" s="281"/>
      <c r="R62" s="279"/>
    </row>
    <row r="63" spans="1:28" ht="23.1" customHeight="1">
      <c r="W63" s="33"/>
    </row>
    <row r="64" spans="1:28" ht="17.25" customHeight="1"/>
    <row r="75" spans="16:18">
      <c r="R75" s="279"/>
    </row>
    <row r="80" spans="16:18">
      <c r="P80" s="279"/>
    </row>
    <row r="84" ht="12" customHeight="1"/>
  </sheetData>
  <sortState xmlns:xlrd2="http://schemas.microsoft.com/office/spreadsheetml/2017/richdata2" ref="B13:O61">
    <sortCondition descending="1" ref="D13:D61"/>
  </sortState>
  <mergeCells count="19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G6:G7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A3A29-8C99-4996-9104-D2F56EDD6D59}">
  <dimension ref="A1:AA64"/>
  <sheetViews>
    <sheetView zoomScale="60" zoomScaleNormal="60" workbookViewId="0">
      <selection activeCell="T18" sqref="T18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3.6640625" style="137" customWidth="1"/>
    <col min="24" max="25" width="12" style="137" bestFit="1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317</v>
      </c>
      <c r="F1" s="2"/>
      <c r="G1" s="2"/>
      <c r="H1" s="2"/>
      <c r="I1" s="2"/>
    </row>
    <row r="2" spans="1:27" ht="19.5" customHeight="1">
      <c r="E2" s="2" t="s">
        <v>318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138" t="s">
        <v>315</v>
      </c>
      <c r="E6" s="138" t="s">
        <v>310</v>
      </c>
      <c r="F6" s="343"/>
      <c r="G6" s="138" t="s">
        <v>315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215"/>
      <c r="E9" s="215"/>
      <c r="F9" s="342" t="s">
        <v>15</v>
      </c>
      <c r="G9" s="215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>
      <c r="A10" s="346"/>
      <c r="B10" s="346"/>
      <c r="C10" s="343"/>
      <c r="D10" s="216" t="s">
        <v>316</v>
      </c>
      <c r="E10" s="216" t="s">
        <v>309</v>
      </c>
      <c r="F10" s="343"/>
      <c r="G10" s="216" t="s">
        <v>316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216" t="s">
        <v>14</v>
      </c>
      <c r="E11" s="138" t="s">
        <v>14</v>
      </c>
      <c r="F11" s="343"/>
      <c r="G11" s="216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217"/>
      <c r="E12" s="5" t="s">
        <v>2</v>
      </c>
      <c r="F12" s="344"/>
      <c r="G12" s="217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139"/>
      <c r="X12" s="139"/>
      <c r="Y12" s="8"/>
      <c r="Z12" s="33"/>
    </row>
    <row r="13" spans="1:27" ht="25.35" customHeight="1">
      <c r="A13" s="157">
        <v>1</v>
      </c>
      <c r="B13" s="176">
        <v>1</v>
      </c>
      <c r="C13" s="164" t="s">
        <v>306</v>
      </c>
      <c r="D13" s="163">
        <v>81645.850000000006</v>
      </c>
      <c r="E13" s="162">
        <v>133720.82</v>
      </c>
      <c r="F13" s="168">
        <f>(D13-E13)/E13</f>
        <v>-0.3894305314609946</v>
      </c>
      <c r="G13" s="163">
        <v>11574</v>
      </c>
      <c r="H13" s="162">
        <v>315</v>
      </c>
      <c r="I13" s="162">
        <f t="shared" ref="I13:I21" si="0">G13/H13</f>
        <v>36.74285714285714</v>
      </c>
      <c r="J13" s="162">
        <v>17</v>
      </c>
      <c r="K13" s="162">
        <v>2</v>
      </c>
      <c r="L13" s="163">
        <v>232153</v>
      </c>
      <c r="M13" s="163">
        <v>33540</v>
      </c>
      <c r="N13" s="160">
        <v>44470</v>
      </c>
      <c r="O13" s="158" t="s">
        <v>52</v>
      </c>
      <c r="P13" s="140"/>
      <c r="Q13" s="172"/>
      <c r="R13" s="172"/>
      <c r="S13" s="172"/>
      <c r="T13" s="172"/>
      <c r="U13" s="173"/>
      <c r="V13" s="173"/>
      <c r="W13" s="173"/>
      <c r="X13" s="174"/>
      <c r="Y13" s="174"/>
      <c r="Z13" s="139"/>
      <c r="AA13" s="139"/>
    </row>
    <row r="14" spans="1:27" ht="25.35" customHeight="1">
      <c r="A14" s="157">
        <v>2</v>
      </c>
      <c r="B14" s="176" t="s">
        <v>67</v>
      </c>
      <c r="C14" s="164" t="s">
        <v>308</v>
      </c>
      <c r="D14" s="163">
        <v>63188.57</v>
      </c>
      <c r="E14" s="162" t="s">
        <v>30</v>
      </c>
      <c r="F14" s="162" t="s">
        <v>30</v>
      </c>
      <c r="G14" s="163">
        <v>12831</v>
      </c>
      <c r="H14" s="162">
        <v>369</v>
      </c>
      <c r="I14" s="162">
        <f t="shared" si="0"/>
        <v>34.772357723577237</v>
      </c>
      <c r="J14" s="162">
        <v>20</v>
      </c>
      <c r="K14" s="162">
        <v>1</v>
      </c>
      <c r="L14" s="163">
        <v>63472</v>
      </c>
      <c r="M14" s="163">
        <v>12884</v>
      </c>
      <c r="N14" s="160">
        <v>44477</v>
      </c>
      <c r="O14" s="158" t="s">
        <v>52</v>
      </c>
      <c r="P14" s="140"/>
      <c r="Q14" s="172"/>
      <c r="R14" s="172"/>
      <c r="S14" s="172"/>
      <c r="T14" s="172"/>
      <c r="U14" s="173"/>
      <c r="V14" s="173"/>
      <c r="W14" s="174"/>
      <c r="X14" s="173"/>
      <c r="Y14" s="139"/>
      <c r="Z14" s="174"/>
    </row>
    <row r="15" spans="1:27" ht="25.35" customHeight="1">
      <c r="A15" s="157">
        <v>3</v>
      </c>
      <c r="B15" s="176">
        <v>2</v>
      </c>
      <c r="C15" s="164" t="s">
        <v>285</v>
      </c>
      <c r="D15" s="163">
        <v>34684.82</v>
      </c>
      <c r="E15" s="162">
        <v>48756.160000000003</v>
      </c>
      <c r="F15" s="168">
        <f>(D15-E15)/E15</f>
        <v>-0.28860640378569608</v>
      </c>
      <c r="G15" s="163">
        <v>5504</v>
      </c>
      <c r="H15" s="162">
        <v>181</v>
      </c>
      <c r="I15" s="162">
        <f t="shared" si="0"/>
        <v>30.408839779005525</v>
      </c>
      <c r="J15" s="162">
        <v>9</v>
      </c>
      <c r="K15" s="162">
        <v>4</v>
      </c>
      <c r="L15" s="163">
        <v>341246.68</v>
      </c>
      <c r="M15" s="163">
        <v>50364</v>
      </c>
      <c r="N15" s="160">
        <v>44456</v>
      </c>
      <c r="O15" s="158" t="s">
        <v>34</v>
      </c>
      <c r="P15" s="140"/>
      <c r="R15" s="161"/>
      <c r="T15" s="140"/>
      <c r="U15" s="139"/>
      <c r="V15" s="139"/>
      <c r="W15" s="139"/>
      <c r="X15" s="139"/>
      <c r="Y15" s="140"/>
      <c r="Z15" s="139"/>
    </row>
    <row r="16" spans="1:27" ht="25.35" customHeight="1">
      <c r="A16" s="157">
        <v>4</v>
      </c>
      <c r="B16" s="176">
        <v>3</v>
      </c>
      <c r="C16" s="164" t="s">
        <v>288</v>
      </c>
      <c r="D16" s="163">
        <v>18924.27</v>
      </c>
      <c r="E16" s="162">
        <v>28807.98</v>
      </c>
      <c r="F16" s="168">
        <f>(D16-E16)/E16</f>
        <v>-0.34308931067016846</v>
      </c>
      <c r="G16" s="163">
        <v>3701</v>
      </c>
      <c r="H16" s="162">
        <v>166</v>
      </c>
      <c r="I16" s="162">
        <f t="shared" si="0"/>
        <v>22.295180722891565</v>
      </c>
      <c r="J16" s="162">
        <v>11</v>
      </c>
      <c r="K16" s="162">
        <v>4</v>
      </c>
      <c r="L16" s="163">
        <v>163428</v>
      </c>
      <c r="M16" s="163">
        <v>33377</v>
      </c>
      <c r="N16" s="160">
        <v>44456</v>
      </c>
      <c r="O16" s="154" t="s">
        <v>52</v>
      </c>
      <c r="P16" s="140"/>
      <c r="Q16" s="172"/>
      <c r="R16" s="172"/>
      <c r="S16" s="172"/>
      <c r="T16" s="172"/>
      <c r="U16" s="173"/>
      <c r="V16" s="173"/>
      <c r="W16" s="174"/>
      <c r="X16" s="139"/>
      <c r="Y16" s="174"/>
      <c r="Z16" s="173"/>
    </row>
    <row r="17" spans="1:26" ht="25.35" customHeight="1">
      <c r="A17" s="157">
        <v>5</v>
      </c>
      <c r="B17" s="176" t="s">
        <v>40</v>
      </c>
      <c r="C17" s="164" t="s">
        <v>319</v>
      </c>
      <c r="D17" s="163">
        <v>14632.62</v>
      </c>
      <c r="E17" s="162" t="s">
        <v>30</v>
      </c>
      <c r="F17" s="162" t="s">
        <v>30</v>
      </c>
      <c r="G17" s="163">
        <v>2061</v>
      </c>
      <c r="H17" s="162">
        <v>19</v>
      </c>
      <c r="I17" s="162">
        <f t="shared" si="0"/>
        <v>108.47368421052632</v>
      </c>
      <c r="J17" s="162">
        <v>9</v>
      </c>
      <c r="K17" s="162">
        <v>0</v>
      </c>
      <c r="L17" s="163">
        <v>14632.62</v>
      </c>
      <c r="M17" s="163">
        <v>2061</v>
      </c>
      <c r="N17" s="160" t="s">
        <v>190</v>
      </c>
      <c r="O17" s="158" t="s">
        <v>73</v>
      </c>
      <c r="P17" s="140"/>
      <c r="Q17" s="172"/>
      <c r="R17" s="172"/>
      <c r="S17" s="172"/>
      <c r="T17" s="172"/>
      <c r="U17" s="173"/>
      <c r="V17" s="173"/>
      <c r="W17" s="174"/>
      <c r="X17" s="139"/>
      <c r="Y17" s="174"/>
      <c r="Z17" s="173"/>
    </row>
    <row r="18" spans="1:26" ht="25.35" customHeight="1">
      <c r="A18" s="157">
        <v>6</v>
      </c>
      <c r="B18" s="176">
        <v>6</v>
      </c>
      <c r="C18" s="164" t="s">
        <v>286</v>
      </c>
      <c r="D18" s="163">
        <v>10551.79</v>
      </c>
      <c r="E18" s="162">
        <v>6975.21</v>
      </c>
      <c r="F18" s="168">
        <f>(D18-E18)/E18</f>
        <v>0.51275588835318231</v>
      </c>
      <c r="G18" s="163">
        <v>1843</v>
      </c>
      <c r="H18" s="162">
        <v>85</v>
      </c>
      <c r="I18" s="162">
        <f t="shared" si="0"/>
        <v>21.682352941176472</v>
      </c>
      <c r="J18" s="162">
        <v>8</v>
      </c>
      <c r="K18" s="162">
        <v>4</v>
      </c>
      <c r="L18" s="163">
        <v>65990.25</v>
      </c>
      <c r="M18" s="163">
        <v>11505</v>
      </c>
      <c r="N18" s="160">
        <v>44456</v>
      </c>
      <c r="O18" s="158" t="s">
        <v>287</v>
      </c>
      <c r="P18" s="140"/>
      <c r="Q18" s="172"/>
      <c r="R18" s="172"/>
      <c r="S18" s="172"/>
      <c r="T18" s="172"/>
      <c r="U18" s="173"/>
      <c r="V18" s="173"/>
      <c r="W18" s="174"/>
      <c r="X18" s="139"/>
      <c r="Y18" s="174"/>
      <c r="Z18" s="173"/>
    </row>
    <row r="19" spans="1:26" ht="25.35" customHeight="1">
      <c r="A19" s="157">
        <v>7</v>
      </c>
      <c r="B19" s="176">
        <v>4</v>
      </c>
      <c r="C19" s="164" t="s">
        <v>300</v>
      </c>
      <c r="D19" s="163">
        <v>8842.94</v>
      </c>
      <c r="E19" s="162">
        <v>16994.95</v>
      </c>
      <c r="F19" s="168">
        <f>(D19-E19)/E19</f>
        <v>-0.4796724909458398</v>
      </c>
      <c r="G19" s="163">
        <v>1878</v>
      </c>
      <c r="H19" s="162">
        <v>121</v>
      </c>
      <c r="I19" s="162">
        <f t="shared" si="0"/>
        <v>15.520661157024794</v>
      </c>
      <c r="J19" s="162">
        <v>15</v>
      </c>
      <c r="K19" s="162">
        <v>2</v>
      </c>
      <c r="L19" s="163">
        <v>27295.01</v>
      </c>
      <c r="M19" s="163">
        <v>5802</v>
      </c>
      <c r="N19" s="160">
        <v>44470</v>
      </c>
      <c r="O19" s="158" t="s">
        <v>27</v>
      </c>
      <c r="P19" s="140"/>
      <c r="Q19" s="172"/>
      <c r="R19" s="172"/>
      <c r="S19" s="172"/>
      <c r="T19" s="172"/>
      <c r="U19" s="173"/>
      <c r="V19" s="173"/>
      <c r="W19" s="174"/>
      <c r="X19" s="174"/>
      <c r="Y19" s="139"/>
      <c r="Z19" s="173"/>
    </row>
    <row r="20" spans="1:26" ht="25.35" customHeight="1">
      <c r="A20" s="157">
        <v>8</v>
      </c>
      <c r="B20" s="176" t="s">
        <v>67</v>
      </c>
      <c r="C20" s="164" t="s">
        <v>313</v>
      </c>
      <c r="D20" s="163">
        <v>8366.5299999999988</v>
      </c>
      <c r="E20" s="162" t="s">
        <v>30</v>
      </c>
      <c r="F20" s="162" t="s">
        <v>30</v>
      </c>
      <c r="G20" s="163">
        <v>1515</v>
      </c>
      <c r="H20" s="162">
        <v>149</v>
      </c>
      <c r="I20" s="162">
        <f t="shared" si="0"/>
        <v>10.167785234899329</v>
      </c>
      <c r="J20" s="162">
        <v>17</v>
      </c>
      <c r="K20" s="162">
        <v>1</v>
      </c>
      <c r="L20" s="163">
        <v>8366.5299999999988</v>
      </c>
      <c r="M20" s="163">
        <v>1515</v>
      </c>
      <c r="N20" s="160">
        <v>44477</v>
      </c>
      <c r="O20" s="158" t="s">
        <v>43</v>
      </c>
      <c r="P20" s="140"/>
      <c r="Q20" s="172"/>
      <c r="R20" s="172"/>
      <c r="S20" s="172"/>
      <c r="T20" s="172"/>
      <c r="U20" s="173"/>
      <c r="V20" s="173"/>
      <c r="W20" s="174"/>
      <c r="X20" s="174"/>
      <c r="Y20" s="139"/>
      <c r="Z20" s="173"/>
    </row>
    <row r="21" spans="1:26" ht="25.35" customHeight="1">
      <c r="A21" s="157">
        <v>9</v>
      </c>
      <c r="B21" s="176" t="s">
        <v>67</v>
      </c>
      <c r="C21" s="164" t="s">
        <v>314</v>
      </c>
      <c r="D21" s="163">
        <v>6366.81</v>
      </c>
      <c r="E21" s="162" t="s">
        <v>30</v>
      </c>
      <c r="F21" s="162" t="s">
        <v>30</v>
      </c>
      <c r="G21" s="163">
        <v>1020</v>
      </c>
      <c r="H21" s="162">
        <v>124</v>
      </c>
      <c r="I21" s="162">
        <f t="shared" si="0"/>
        <v>8.2258064516129039</v>
      </c>
      <c r="J21" s="162">
        <v>13</v>
      </c>
      <c r="K21" s="162">
        <v>1</v>
      </c>
      <c r="L21" s="163">
        <v>6366.81</v>
      </c>
      <c r="M21" s="163">
        <v>1020</v>
      </c>
      <c r="N21" s="160">
        <v>44477</v>
      </c>
      <c r="O21" s="158" t="s">
        <v>27</v>
      </c>
      <c r="P21" s="140"/>
      <c r="Q21" s="172"/>
      <c r="R21" s="172"/>
      <c r="S21" s="172"/>
      <c r="T21" s="172"/>
      <c r="U21" s="173"/>
      <c r="V21" s="173"/>
      <c r="W21" s="174"/>
      <c r="X21" s="173"/>
      <c r="Y21" s="139"/>
      <c r="Z21" s="174"/>
    </row>
    <row r="22" spans="1:26" ht="25.35" customHeight="1">
      <c r="A22" s="157">
        <v>10</v>
      </c>
      <c r="B22" s="176">
        <v>5</v>
      </c>
      <c r="C22" s="164" t="s">
        <v>276</v>
      </c>
      <c r="D22" s="163">
        <v>4450</v>
      </c>
      <c r="E22" s="162">
        <v>7280</v>
      </c>
      <c r="F22" s="168">
        <f>(D22-E22)/E22</f>
        <v>-0.38873626373626374</v>
      </c>
      <c r="G22" s="163">
        <v>678</v>
      </c>
      <c r="H22" s="162" t="s">
        <v>30</v>
      </c>
      <c r="I22" s="162" t="s">
        <v>30</v>
      </c>
      <c r="J22" s="162">
        <v>8</v>
      </c>
      <c r="K22" s="162">
        <v>5</v>
      </c>
      <c r="L22" s="163">
        <v>88406</v>
      </c>
      <c r="M22" s="163">
        <v>14141</v>
      </c>
      <c r="N22" s="160">
        <v>44449</v>
      </c>
      <c r="O22" s="158" t="s">
        <v>31</v>
      </c>
      <c r="P22" s="140"/>
      <c r="Q22" s="172"/>
      <c r="R22" s="172"/>
      <c r="S22" s="172"/>
      <c r="T22" s="172"/>
      <c r="U22" s="173"/>
      <c r="V22" s="173"/>
      <c r="W22" s="174"/>
      <c r="X22" s="174"/>
      <c r="Y22" s="139"/>
      <c r="Z22" s="173"/>
    </row>
    <row r="23" spans="1:26" ht="25.35" customHeight="1">
      <c r="A23" s="144"/>
      <c r="B23" s="144"/>
      <c r="C23" s="159" t="s">
        <v>29</v>
      </c>
      <c r="D23" s="145">
        <f>SUM(D13:D22)</f>
        <v>251654.2</v>
      </c>
      <c r="E23" s="145">
        <f t="shared" ref="E23:G23" si="1">SUM(E13:E22)</f>
        <v>242535.12000000002</v>
      </c>
      <c r="F23" s="171">
        <f>(D23-E23)/E23</f>
        <v>3.7599008341554767E-2</v>
      </c>
      <c r="G23" s="145">
        <f t="shared" si="1"/>
        <v>42605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176">
        <v>8</v>
      </c>
      <c r="C25" s="164" t="s">
        <v>245</v>
      </c>
      <c r="D25" s="163">
        <v>3556.96</v>
      </c>
      <c r="E25" s="162">
        <v>5183.4799999999996</v>
      </c>
      <c r="F25" s="168">
        <f t="shared" ref="F25:F35" si="2">(D25-E25)/E25</f>
        <v>-0.31378919181708037</v>
      </c>
      <c r="G25" s="163">
        <v>737</v>
      </c>
      <c r="H25" s="162">
        <v>62</v>
      </c>
      <c r="I25" s="162">
        <f t="shared" ref="I25:I32" si="3">G25/H25</f>
        <v>11.887096774193548</v>
      </c>
      <c r="J25" s="162">
        <v>8</v>
      </c>
      <c r="K25" s="162">
        <v>8</v>
      </c>
      <c r="L25" s="163">
        <v>164082</v>
      </c>
      <c r="M25" s="163">
        <v>35440</v>
      </c>
      <c r="N25" s="160">
        <v>44428</v>
      </c>
      <c r="O25" s="158" t="s">
        <v>113</v>
      </c>
      <c r="P25" s="140"/>
      <c r="Q25" s="172"/>
      <c r="R25" s="172"/>
      <c r="S25" s="172"/>
      <c r="T25" s="172"/>
      <c r="U25" s="173"/>
      <c r="V25" s="173"/>
      <c r="W25" s="174"/>
      <c r="X25" s="174"/>
      <c r="Y25" s="139"/>
      <c r="Z25" s="173"/>
    </row>
    <row r="26" spans="1:26" ht="25.35" customHeight="1">
      <c r="A26" s="157">
        <v>12</v>
      </c>
      <c r="B26" s="176">
        <v>7</v>
      </c>
      <c r="C26" s="164" t="s">
        <v>299</v>
      </c>
      <c r="D26" s="163">
        <v>2014.8500000000001</v>
      </c>
      <c r="E26" s="162">
        <v>5582.4500000000007</v>
      </c>
      <c r="F26" s="168">
        <f t="shared" si="2"/>
        <v>-0.63907424159643167</v>
      </c>
      <c r="G26" s="163">
        <v>320</v>
      </c>
      <c r="H26" s="162">
        <v>26</v>
      </c>
      <c r="I26" s="162">
        <f t="shared" si="3"/>
        <v>12.307692307692308</v>
      </c>
      <c r="J26" s="162">
        <v>8</v>
      </c>
      <c r="K26" s="162">
        <v>3</v>
      </c>
      <c r="L26" s="163">
        <v>20458.690000000002</v>
      </c>
      <c r="M26" s="163">
        <v>3266</v>
      </c>
      <c r="N26" s="160">
        <v>44463</v>
      </c>
      <c r="O26" s="158" t="s">
        <v>43</v>
      </c>
      <c r="P26" s="140"/>
      <c r="Q26" s="172"/>
      <c r="R26" s="172"/>
      <c r="S26" s="172"/>
      <c r="T26" s="172"/>
      <c r="U26" s="173"/>
      <c r="V26" s="173"/>
      <c r="W26" s="174"/>
      <c r="X26" s="174"/>
      <c r="Y26" s="139"/>
      <c r="Z26" s="173"/>
    </row>
    <row r="27" spans="1:26" ht="25.35" customHeight="1">
      <c r="A27" s="157">
        <v>13</v>
      </c>
      <c r="B27" s="176">
        <v>9</v>
      </c>
      <c r="C27" s="164" t="s">
        <v>273</v>
      </c>
      <c r="D27" s="163">
        <v>1277.4000000000001</v>
      </c>
      <c r="E27" s="162">
        <v>4338.0600000000004</v>
      </c>
      <c r="F27" s="168">
        <f t="shared" si="2"/>
        <v>-0.70553657625758981</v>
      </c>
      <c r="G27" s="163">
        <v>205</v>
      </c>
      <c r="H27" s="162">
        <v>12</v>
      </c>
      <c r="I27" s="162">
        <f t="shared" si="3"/>
        <v>17.083333333333332</v>
      </c>
      <c r="J27" s="162">
        <v>3</v>
      </c>
      <c r="K27" s="162">
        <v>6</v>
      </c>
      <c r="L27" s="163">
        <v>86350</v>
      </c>
      <c r="M27" s="163">
        <v>13523</v>
      </c>
      <c r="N27" s="160">
        <v>44442</v>
      </c>
      <c r="O27" s="158" t="s">
        <v>32</v>
      </c>
      <c r="P27" s="140"/>
      <c r="Q27" s="172"/>
      <c r="R27" s="172"/>
      <c r="S27" s="172"/>
      <c r="T27" s="172"/>
      <c r="U27" s="173"/>
      <c r="V27" s="173"/>
      <c r="W27" s="174"/>
      <c r="X27" s="139"/>
      <c r="Y27" s="174"/>
      <c r="Z27" s="173"/>
    </row>
    <row r="28" spans="1:26" ht="25.35" customHeight="1">
      <c r="A28" s="157">
        <v>14</v>
      </c>
      <c r="B28" s="124">
        <v>12</v>
      </c>
      <c r="C28" s="164" t="s">
        <v>263</v>
      </c>
      <c r="D28" s="163">
        <v>1243.0899999999999</v>
      </c>
      <c r="E28" s="162">
        <v>1508.15</v>
      </c>
      <c r="F28" s="168">
        <f t="shared" si="2"/>
        <v>-0.17575174883134978</v>
      </c>
      <c r="G28" s="163">
        <v>186</v>
      </c>
      <c r="H28" s="162">
        <v>4</v>
      </c>
      <c r="I28" s="162">
        <f t="shared" si="3"/>
        <v>46.5</v>
      </c>
      <c r="J28" s="162">
        <v>1</v>
      </c>
      <c r="K28" s="162">
        <v>6</v>
      </c>
      <c r="L28" s="163">
        <v>40734.22</v>
      </c>
      <c r="M28" s="163">
        <v>6342</v>
      </c>
      <c r="N28" s="160">
        <v>44442</v>
      </c>
      <c r="O28" s="158" t="s">
        <v>34</v>
      </c>
      <c r="P28" s="140"/>
      <c r="Q28" s="172"/>
      <c r="R28" s="172"/>
      <c r="S28" s="172"/>
      <c r="T28" s="172"/>
      <c r="U28" s="173"/>
      <c r="V28" s="173"/>
      <c r="W28" s="174"/>
      <c r="X28" s="174"/>
      <c r="Y28" s="139"/>
      <c r="Z28" s="173"/>
    </row>
    <row r="29" spans="1:26" ht="25.35" customHeight="1">
      <c r="A29" s="157">
        <v>15</v>
      </c>
      <c r="B29" s="176">
        <v>11</v>
      </c>
      <c r="C29" s="164" t="s">
        <v>207</v>
      </c>
      <c r="D29" s="163">
        <v>1001.38</v>
      </c>
      <c r="E29" s="162">
        <v>2036.4</v>
      </c>
      <c r="F29" s="168">
        <f t="shared" si="2"/>
        <v>-0.50825967393439397</v>
      </c>
      <c r="G29" s="163">
        <v>200</v>
      </c>
      <c r="H29" s="162">
        <v>17</v>
      </c>
      <c r="I29" s="162">
        <f t="shared" si="3"/>
        <v>11.764705882352942</v>
      </c>
      <c r="J29" s="162">
        <v>4</v>
      </c>
      <c r="K29" s="162">
        <v>12</v>
      </c>
      <c r="L29" s="163">
        <v>226890</v>
      </c>
      <c r="M29" s="163">
        <v>48937</v>
      </c>
      <c r="N29" s="160">
        <v>44400</v>
      </c>
      <c r="O29" s="158" t="s">
        <v>32</v>
      </c>
      <c r="P29" s="140"/>
      <c r="Q29" s="172"/>
      <c r="R29" s="172"/>
      <c r="S29" s="172"/>
      <c r="T29" s="172"/>
      <c r="U29" s="173"/>
      <c r="V29" s="173"/>
      <c r="W29" s="174"/>
      <c r="X29" s="174"/>
      <c r="Y29" s="139"/>
      <c r="Z29" s="173"/>
    </row>
    <row r="30" spans="1:26" ht="25.35" customHeight="1">
      <c r="A30" s="157">
        <v>16</v>
      </c>
      <c r="B30" s="177">
        <v>10</v>
      </c>
      <c r="C30" s="164" t="s">
        <v>236</v>
      </c>
      <c r="D30" s="163">
        <v>958.27</v>
      </c>
      <c r="E30" s="162">
        <v>3393.71</v>
      </c>
      <c r="F30" s="168">
        <f t="shared" si="2"/>
        <v>-0.71763350433596274</v>
      </c>
      <c r="G30" s="163">
        <v>167</v>
      </c>
      <c r="H30" s="162">
        <v>14</v>
      </c>
      <c r="I30" s="162">
        <f t="shared" si="3"/>
        <v>11.928571428571429</v>
      </c>
      <c r="J30" s="162">
        <v>2</v>
      </c>
      <c r="K30" s="162">
        <v>9</v>
      </c>
      <c r="L30" s="163">
        <v>157491</v>
      </c>
      <c r="M30" s="163">
        <v>25526</v>
      </c>
      <c r="N30" s="160">
        <v>44421</v>
      </c>
      <c r="O30" s="158" t="s">
        <v>32</v>
      </c>
      <c r="P30" s="140"/>
      <c r="Q30" s="172"/>
      <c r="R30" s="172"/>
      <c r="S30" s="172"/>
      <c r="T30" s="172"/>
      <c r="U30" s="173"/>
      <c r="V30" s="173"/>
      <c r="W30" s="174"/>
      <c r="X30" s="174"/>
      <c r="Y30" s="139"/>
      <c r="Z30" s="173"/>
    </row>
    <row r="31" spans="1:26" ht="25.35" customHeight="1">
      <c r="A31" s="157">
        <v>17</v>
      </c>
      <c r="B31" s="176">
        <v>13</v>
      </c>
      <c r="C31" s="164" t="s">
        <v>213</v>
      </c>
      <c r="D31" s="163">
        <v>668.69999999999993</v>
      </c>
      <c r="E31" s="162">
        <v>1129.2</v>
      </c>
      <c r="F31" s="168">
        <f t="shared" si="2"/>
        <v>-0.40781083953241243</v>
      </c>
      <c r="G31" s="163">
        <v>77</v>
      </c>
      <c r="H31" s="162">
        <v>6</v>
      </c>
      <c r="I31" s="162">
        <f t="shared" si="3"/>
        <v>12.833333333333334</v>
      </c>
      <c r="J31" s="162">
        <v>1</v>
      </c>
      <c r="K31" s="162">
        <v>11</v>
      </c>
      <c r="L31" s="163">
        <v>180469.74</v>
      </c>
      <c r="M31" s="163">
        <v>28588</v>
      </c>
      <c r="N31" s="160">
        <v>44407</v>
      </c>
      <c r="O31" s="158" t="s">
        <v>212</v>
      </c>
      <c r="P31" s="140"/>
      <c r="Q31" s="172"/>
      <c r="R31" s="172"/>
      <c r="S31" s="172"/>
      <c r="T31" s="172"/>
      <c r="U31" s="173"/>
      <c r="V31" s="173"/>
      <c r="W31" s="174"/>
      <c r="X31" s="173"/>
      <c r="Y31" s="139"/>
      <c r="Z31" s="174"/>
    </row>
    <row r="32" spans="1:26" ht="25.35" customHeight="1">
      <c r="A32" s="157">
        <v>18</v>
      </c>
      <c r="B32" s="176">
        <v>15</v>
      </c>
      <c r="C32" s="164" t="s">
        <v>192</v>
      </c>
      <c r="D32" s="163">
        <v>461</v>
      </c>
      <c r="E32" s="162">
        <v>803.59</v>
      </c>
      <c r="F32" s="168">
        <f t="shared" si="2"/>
        <v>-0.42632436939235185</v>
      </c>
      <c r="G32" s="163">
        <v>69</v>
      </c>
      <c r="H32" s="162">
        <v>3</v>
      </c>
      <c r="I32" s="162">
        <f t="shared" si="3"/>
        <v>23</v>
      </c>
      <c r="J32" s="162">
        <v>1</v>
      </c>
      <c r="K32" s="162">
        <v>13</v>
      </c>
      <c r="L32" s="163">
        <v>90615.95</v>
      </c>
      <c r="M32" s="163">
        <v>14520</v>
      </c>
      <c r="N32" s="160">
        <v>44393</v>
      </c>
      <c r="O32" s="158" t="s">
        <v>73</v>
      </c>
      <c r="P32" s="140"/>
      <c r="Q32" s="172"/>
      <c r="R32" s="172"/>
      <c r="S32" s="172"/>
      <c r="T32" s="172"/>
      <c r="U32" s="173"/>
      <c r="V32" s="173"/>
      <c r="W32" s="173"/>
      <c r="X32" s="174"/>
      <c r="Y32" s="139"/>
      <c r="Z32" s="174"/>
    </row>
    <row r="33" spans="1:26" ht="25.35" customHeight="1">
      <c r="A33" s="157">
        <v>19</v>
      </c>
      <c r="B33" s="176">
        <v>17</v>
      </c>
      <c r="C33" s="166" t="s">
        <v>98</v>
      </c>
      <c r="D33" s="163">
        <v>427</v>
      </c>
      <c r="E33" s="163">
        <v>501</v>
      </c>
      <c r="F33" s="168">
        <f t="shared" si="2"/>
        <v>-0.14770459081836326</v>
      </c>
      <c r="G33" s="163">
        <v>71</v>
      </c>
      <c r="H33" s="162" t="s">
        <v>30</v>
      </c>
      <c r="I33" s="162" t="s">
        <v>30</v>
      </c>
      <c r="J33" s="162">
        <v>1</v>
      </c>
      <c r="K33" s="162">
        <v>22</v>
      </c>
      <c r="L33" s="163">
        <v>14028.59</v>
      </c>
      <c r="M33" s="163">
        <v>2517</v>
      </c>
      <c r="N33" s="160">
        <v>44330</v>
      </c>
      <c r="O33" s="158" t="s">
        <v>99</v>
      </c>
      <c r="P33" s="140"/>
      <c r="Q33" s="172"/>
      <c r="R33" s="172"/>
      <c r="T33" s="172"/>
      <c r="U33" s="172"/>
      <c r="V33" s="173"/>
      <c r="W33" s="139"/>
      <c r="X33" s="174"/>
      <c r="Y33" s="173"/>
      <c r="Z33" s="174"/>
    </row>
    <row r="34" spans="1:26" ht="24.6" customHeight="1">
      <c r="A34" s="157">
        <v>20</v>
      </c>
      <c r="B34" s="177">
        <v>16</v>
      </c>
      <c r="C34" s="164" t="s">
        <v>264</v>
      </c>
      <c r="D34" s="163">
        <v>286.89999999999998</v>
      </c>
      <c r="E34" s="162">
        <v>706.37</v>
      </c>
      <c r="F34" s="168">
        <f t="shared" si="2"/>
        <v>-0.59383892294406615</v>
      </c>
      <c r="G34" s="163">
        <v>66</v>
      </c>
      <c r="H34" s="162">
        <v>8</v>
      </c>
      <c r="I34" s="162">
        <f>G34/H34</f>
        <v>8.25</v>
      </c>
      <c r="J34" s="162">
        <v>2</v>
      </c>
      <c r="K34" s="162">
        <v>6</v>
      </c>
      <c r="L34" s="163">
        <v>23857.96</v>
      </c>
      <c r="M34" s="163">
        <v>5270</v>
      </c>
      <c r="N34" s="160">
        <v>44442</v>
      </c>
      <c r="O34" s="158" t="s">
        <v>265</v>
      </c>
      <c r="P34" s="140"/>
      <c r="R34" s="161"/>
      <c r="T34" s="140"/>
      <c r="U34" s="139"/>
      <c r="V34" s="139"/>
      <c r="W34" s="139"/>
      <c r="X34" s="140"/>
      <c r="Y34" s="139"/>
      <c r="Z34" s="139"/>
    </row>
    <row r="35" spans="1:26" ht="25.2" customHeight="1">
      <c r="A35" s="144"/>
      <c r="B35" s="144"/>
      <c r="C35" s="159" t="s">
        <v>85</v>
      </c>
      <c r="D35" s="145">
        <f>SUM(D23:D34)</f>
        <v>263549.75</v>
      </c>
      <c r="E35" s="145">
        <f t="shared" ref="E35:G35" si="4">SUM(E23:E34)</f>
        <v>267717.53000000009</v>
      </c>
      <c r="F35" s="171">
        <f t="shared" si="2"/>
        <v>-1.5567826283172733E-2</v>
      </c>
      <c r="G35" s="145">
        <f t="shared" si="4"/>
        <v>44703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6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6" ht="24.6" customHeight="1">
      <c r="A37" s="157">
        <v>21</v>
      </c>
      <c r="B37" s="177">
        <v>23</v>
      </c>
      <c r="C37" s="164" t="s">
        <v>244</v>
      </c>
      <c r="D37" s="163">
        <v>167</v>
      </c>
      <c r="E37" s="163">
        <v>214</v>
      </c>
      <c r="F37" s="168">
        <f>(D37-E37)/E37</f>
        <v>-0.21962616822429906</v>
      </c>
      <c r="G37" s="163">
        <v>27</v>
      </c>
      <c r="H37" s="162">
        <v>3</v>
      </c>
      <c r="I37" s="162">
        <f>G37/H37</f>
        <v>9</v>
      </c>
      <c r="J37" s="167">
        <v>1</v>
      </c>
      <c r="K37" s="162">
        <v>8</v>
      </c>
      <c r="L37" s="163">
        <v>11220.86</v>
      </c>
      <c r="M37" s="163">
        <v>2378</v>
      </c>
      <c r="N37" s="160">
        <v>44421</v>
      </c>
      <c r="O37" s="158" t="s">
        <v>43</v>
      </c>
      <c r="P37" s="140"/>
      <c r="R37" s="161"/>
      <c r="T37" s="140"/>
      <c r="U37" s="139"/>
      <c r="V37" s="139"/>
      <c r="W37" s="139"/>
      <c r="X37" s="140"/>
      <c r="Y37" s="139"/>
      <c r="Z37" s="139"/>
    </row>
    <row r="38" spans="1:26" ht="24.6" customHeight="1">
      <c r="A38" s="157">
        <v>22</v>
      </c>
      <c r="B38" s="162" t="s">
        <v>30</v>
      </c>
      <c r="C38" s="170" t="s">
        <v>75</v>
      </c>
      <c r="D38" s="163">
        <v>140</v>
      </c>
      <c r="E38" s="162" t="s">
        <v>30</v>
      </c>
      <c r="F38" s="162" t="s">
        <v>30</v>
      </c>
      <c r="G38" s="163">
        <v>28</v>
      </c>
      <c r="H38" s="162">
        <v>2</v>
      </c>
      <c r="I38" s="162">
        <f>G38/H38</f>
        <v>14</v>
      </c>
      <c r="J38" s="167">
        <v>1</v>
      </c>
      <c r="K38" s="162" t="s">
        <v>30</v>
      </c>
      <c r="L38" s="163">
        <v>24184</v>
      </c>
      <c r="M38" s="163">
        <v>4280</v>
      </c>
      <c r="N38" s="160">
        <v>44323</v>
      </c>
      <c r="O38" s="158" t="s">
        <v>32</v>
      </c>
      <c r="P38" s="140"/>
      <c r="R38" s="161"/>
      <c r="T38" s="140"/>
      <c r="U38" s="139"/>
      <c r="V38" s="139"/>
      <c r="W38" s="139"/>
      <c r="X38" s="140"/>
      <c r="Y38" s="139"/>
      <c r="Z38" s="139"/>
    </row>
    <row r="39" spans="1:26" ht="24.6" customHeight="1">
      <c r="A39" s="157">
        <v>23</v>
      </c>
      <c r="B39" s="177">
        <v>18</v>
      </c>
      <c r="C39" s="164" t="s">
        <v>485</v>
      </c>
      <c r="D39" s="163">
        <v>118.4</v>
      </c>
      <c r="E39" s="162">
        <v>379.47</v>
      </c>
      <c r="F39" s="168">
        <f>(D39-E39)/E39</f>
        <v>-0.68798587503623487</v>
      </c>
      <c r="G39" s="163">
        <v>32</v>
      </c>
      <c r="H39" s="162" t="s">
        <v>30</v>
      </c>
      <c r="I39" s="162" t="s">
        <v>30</v>
      </c>
      <c r="J39" s="162">
        <v>2</v>
      </c>
      <c r="K39" s="162">
        <v>3</v>
      </c>
      <c r="L39" s="163">
        <v>2043.66</v>
      </c>
      <c r="M39" s="163">
        <v>446</v>
      </c>
      <c r="N39" s="160">
        <v>44463</v>
      </c>
      <c r="O39" s="158" t="s">
        <v>301</v>
      </c>
      <c r="P39" s="140"/>
      <c r="R39" s="161"/>
      <c r="T39" s="140"/>
      <c r="U39" s="139"/>
      <c r="V39" s="139"/>
      <c r="W39" s="139"/>
      <c r="X39" s="140"/>
      <c r="Y39" s="139"/>
      <c r="Z39" s="139"/>
    </row>
    <row r="40" spans="1:26" ht="25.35" customHeight="1">
      <c r="A40" s="157">
        <v>24</v>
      </c>
      <c r="B40" s="176">
        <v>22</v>
      </c>
      <c r="C40" s="164" t="s">
        <v>242</v>
      </c>
      <c r="D40" s="163">
        <v>112.5</v>
      </c>
      <c r="E40" s="162">
        <v>215.5</v>
      </c>
      <c r="F40" s="168">
        <f>(D40-E40)/E40</f>
        <v>-0.47795823665893272</v>
      </c>
      <c r="G40" s="163">
        <v>19</v>
      </c>
      <c r="H40" s="162" t="s">
        <v>30</v>
      </c>
      <c r="I40" s="162" t="s">
        <v>30</v>
      </c>
      <c r="J40" s="162">
        <v>1</v>
      </c>
      <c r="K40" s="162">
        <v>9</v>
      </c>
      <c r="L40" s="163">
        <v>42678.430000000008</v>
      </c>
      <c r="M40" s="163">
        <v>7750</v>
      </c>
      <c r="N40" s="160">
        <v>44421</v>
      </c>
      <c r="O40" s="158" t="s">
        <v>243</v>
      </c>
      <c r="P40" s="140"/>
      <c r="Q40" s="172"/>
      <c r="R40" s="172"/>
      <c r="S40" s="172"/>
      <c r="T40" s="172"/>
      <c r="U40" s="173"/>
      <c r="V40" s="173"/>
      <c r="W40" s="139"/>
      <c r="X40" s="173"/>
      <c r="Y40" s="174"/>
      <c r="Z40" s="174"/>
    </row>
    <row r="41" spans="1:26" ht="25.35" customHeight="1">
      <c r="A41" s="157">
        <v>25</v>
      </c>
      <c r="B41" s="177">
        <v>14</v>
      </c>
      <c r="C41" s="164" t="s">
        <v>259</v>
      </c>
      <c r="D41" s="163">
        <v>64</v>
      </c>
      <c r="E41" s="162">
        <v>956</v>
      </c>
      <c r="F41" s="168">
        <f>(D41-E41)/E41</f>
        <v>-0.93305439330543938</v>
      </c>
      <c r="G41" s="163">
        <v>13</v>
      </c>
      <c r="H41" s="162">
        <v>1</v>
      </c>
      <c r="I41" s="162">
        <f>G41/H41</f>
        <v>13</v>
      </c>
      <c r="J41" s="162">
        <v>1</v>
      </c>
      <c r="K41" s="162">
        <v>7</v>
      </c>
      <c r="L41" s="163">
        <v>13650.39</v>
      </c>
      <c r="M41" s="163">
        <v>2554</v>
      </c>
      <c r="N41" s="160">
        <v>44435</v>
      </c>
      <c r="O41" s="154" t="s">
        <v>43</v>
      </c>
      <c r="P41" s="140"/>
      <c r="Q41" s="172"/>
      <c r="R41" s="172"/>
      <c r="S41" s="172"/>
      <c r="T41" s="172"/>
      <c r="U41" s="172"/>
      <c r="V41" s="173"/>
      <c r="W41" s="174"/>
      <c r="X41" s="174"/>
      <c r="Y41" s="173"/>
      <c r="Z41" s="139"/>
    </row>
    <row r="42" spans="1:26" ht="25.35" customHeight="1">
      <c r="A42" s="144"/>
      <c r="B42" s="144"/>
      <c r="C42" s="159" t="s">
        <v>320</v>
      </c>
      <c r="D42" s="145">
        <f>SUM(D35:D41)</f>
        <v>264151.65000000002</v>
      </c>
      <c r="E42" s="145">
        <f t="shared" ref="E42:G42" si="5">SUM(E35:E41)</f>
        <v>269482.50000000006</v>
      </c>
      <c r="F42" s="171">
        <f>(D42-E42)/E42</f>
        <v>-1.978180401324774E-2</v>
      </c>
      <c r="G42" s="145">
        <f t="shared" si="5"/>
        <v>44822</v>
      </c>
      <c r="H42" s="145"/>
      <c r="I42" s="147"/>
      <c r="J42" s="146"/>
      <c r="K42" s="148"/>
      <c r="L42" s="149"/>
      <c r="M42" s="153"/>
      <c r="N42" s="150"/>
      <c r="O42" s="154"/>
    </row>
    <row r="43" spans="1:26" ht="23.1" customHeight="1"/>
    <row r="44" spans="1:26" ht="17.25" customHeight="1"/>
    <row r="57" spans="16:18">
      <c r="R57" s="140"/>
    </row>
    <row r="60" spans="16:18">
      <c r="P60" s="140"/>
    </row>
    <row r="64" spans="16:18" ht="12" customHeight="1"/>
  </sheetData>
  <sortState xmlns:xlrd2="http://schemas.microsoft.com/office/spreadsheetml/2017/richdata2" ref="B13:O41">
    <sortCondition descending="1" ref="D13:D41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61B39-0364-4EB8-8963-C3D290C3F027}">
  <dimension ref="A1:AA65"/>
  <sheetViews>
    <sheetView zoomScale="60" zoomScaleNormal="60" workbookViewId="0">
      <selection activeCell="A42" sqref="A42:XFD42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3.6640625" style="137" customWidth="1"/>
    <col min="24" max="25" width="12" style="137" bestFit="1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311</v>
      </c>
      <c r="F1" s="2"/>
      <c r="G1" s="2"/>
      <c r="H1" s="2"/>
      <c r="I1" s="2"/>
    </row>
    <row r="2" spans="1:27" ht="19.5" customHeight="1">
      <c r="E2" s="2" t="s">
        <v>312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138" t="s">
        <v>310</v>
      </c>
      <c r="E6" s="138" t="s">
        <v>295</v>
      </c>
      <c r="F6" s="343"/>
      <c r="G6" s="138" t="s">
        <v>310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211"/>
      <c r="E9" s="211"/>
      <c r="F9" s="342" t="s">
        <v>15</v>
      </c>
      <c r="G9" s="211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>
      <c r="A10" s="346"/>
      <c r="B10" s="346"/>
      <c r="C10" s="343"/>
      <c r="D10" s="212" t="s">
        <v>309</v>
      </c>
      <c r="E10" s="212" t="s">
        <v>296</v>
      </c>
      <c r="F10" s="343"/>
      <c r="G10" s="212" t="s">
        <v>309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212" t="s">
        <v>14</v>
      </c>
      <c r="E11" s="138" t="s">
        <v>14</v>
      </c>
      <c r="F11" s="343"/>
      <c r="G11" s="212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213"/>
      <c r="E12" s="5" t="s">
        <v>2</v>
      </c>
      <c r="F12" s="344"/>
      <c r="G12" s="213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139"/>
      <c r="X12" s="8"/>
      <c r="Y12" s="139"/>
      <c r="Z12" s="33"/>
    </row>
    <row r="13" spans="1:27" ht="25.35" customHeight="1">
      <c r="A13" s="157">
        <v>1</v>
      </c>
      <c r="B13" s="157" t="s">
        <v>67</v>
      </c>
      <c r="C13" s="164" t="s">
        <v>306</v>
      </c>
      <c r="D13" s="163">
        <v>133720.82</v>
      </c>
      <c r="E13" s="162" t="s">
        <v>30</v>
      </c>
      <c r="F13" s="168" t="s">
        <v>30</v>
      </c>
      <c r="G13" s="163">
        <v>19217</v>
      </c>
      <c r="H13" s="162">
        <v>422</v>
      </c>
      <c r="I13" s="162">
        <f>G13/H13</f>
        <v>45.537914691943129</v>
      </c>
      <c r="J13" s="162">
        <v>18</v>
      </c>
      <c r="K13" s="162">
        <v>1</v>
      </c>
      <c r="L13" s="163">
        <v>150507</v>
      </c>
      <c r="M13" s="163">
        <v>21966</v>
      </c>
      <c r="N13" s="160">
        <v>44470</v>
      </c>
      <c r="O13" s="158" t="s">
        <v>52</v>
      </c>
      <c r="P13" s="140"/>
      <c r="Q13" s="172"/>
      <c r="R13" s="172"/>
      <c r="S13" s="172"/>
      <c r="T13" s="172"/>
      <c r="U13" s="173"/>
      <c r="V13" s="173"/>
      <c r="W13" s="173"/>
      <c r="X13" s="174"/>
      <c r="Y13" s="174"/>
      <c r="Z13" s="139"/>
      <c r="AA13" s="139"/>
    </row>
    <row r="14" spans="1:27" ht="25.35" customHeight="1">
      <c r="A14" s="157">
        <v>2</v>
      </c>
      <c r="B14" s="176">
        <v>1</v>
      </c>
      <c r="C14" s="164" t="s">
        <v>285</v>
      </c>
      <c r="D14" s="163">
        <v>48756.160000000003</v>
      </c>
      <c r="E14" s="162">
        <v>98831.35</v>
      </c>
      <c r="F14" s="168">
        <f>(D14-E14)/E14</f>
        <v>-0.50667313559917981</v>
      </c>
      <c r="G14" s="163">
        <v>7750</v>
      </c>
      <c r="H14" s="162">
        <v>216</v>
      </c>
      <c r="I14" s="162">
        <f>G14/H14</f>
        <v>35.879629629629626</v>
      </c>
      <c r="J14" s="162">
        <v>11</v>
      </c>
      <c r="K14" s="162">
        <v>3</v>
      </c>
      <c r="L14" s="163">
        <v>306561.86</v>
      </c>
      <c r="M14" s="163">
        <v>44860</v>
      </c>
      <c r="N14" s="160">
        <v>44456</v>
      </c>
      <c r="O14" s="158" t="s">
        <v>34</v>
      </c>
      <c r="P14" s="140"/>
      <c r="Q14" s="172"/>
      <c r="R14" s="172"/>
      <c r="S14" s="172"/>
      <c r="T14" s="172"/>
      <c r="U14" s="173"/>
      <c r="V14" s="173"/>
      <c r="W14" s="174"/>
      <c r="X14" s="139"/>
      <c r="Y14" s="173"/>
      <c r="Z14" s="174"/>
    </row>
    <row r="15" spans="1:27" ht="25.35" customHeight="1">
      <c r="A15" s="157">
        <v>3</v>
      </c>
      <c r="B15" s="176">
        <v>2</v>
      </c>
      <c r="C15" s="164" t="s">
        <v>288</v>
      </c>
      <c r="D15" s="163">
        <v>28807.98</v>
      </c>
      <c r="E15" s="162">
        <v>47473.760000000002</v>
      </c>
      <c r="F15" s="168">
        <f>(D15-E15)/E15</f>
        <v>-0.39318099093056885</v>
      </c>
      <c r="G15" s="163">
        <v>5812</v>
      </c>
      <c r="H15" s="162">
        <v>233</v>
      </c>
      <c r="I15" s="162">
        <f>G15/H15</f>
        <v>24.944206008583691</v>
      </c>
      <c r="J15" s="162">
        <v>17</v>
      </c>
      <c r="K15" s="162">
        <v>3</v>
      </c>
      <c r="L15" s="163">
        <v>144504</v>
      </c>
      <c r="M15" s="163">
        <v>29676</v>
      </c>
      <c r="N15" s="160">
        <v>44456</v>
      </c>
      <c r="O15" s="158" t="s">
        <v>52</v>
      </c>
      <c r="P15" s="140"/>
      <c r="R15" s="161"/>
      <c r="T15" s="140"/>
      <c r="U15" s="139"/>
      <c r="V15" s="139"/>
      <c r="W15" s="139"/>
      <c r="X15" s="140"/>
      <c r="Y15" s="139"/>
      <c r="Z15" s="139"/>
    </row>
    <row r="16" spans="1:27" ht="25.35" customHeight="1">
      <c r="A16" s="157">
        <v>4</v>
      </c>
      <c r="B16" s="157" t="s">
        <v>67</v>
      </c>
      <c r="C16" s="164" t="s">
        <v>300</v>
      </c>
      <c r="D16" s="163">
        <v>16994.95</v>
      </c>
      <c r="E16" s="162" t="s">
        <v>30</v>
      </c>
      <c r="F16" s="168" t="s">
        <v>30</v>
      </c>
      <c r="G16" s="163">
        <v>3622</v>
      </c>
      <c r="H16" s="162">
        <v>227</v>
      </c>
      <c r="I16" s="162">
        <f>G16/H16</f>
        <v>15.955947136563877</v>
      </c>
      <c r="J16" s="162">
        <v>17</v>
      </c>
      <c r="K16" s="162">
        <v>1</v>
      </c>
      <c r="L16" s="163">
        <v>18452.07</v>
      </c>
      <c r="M16" s="163">
        <v>3924</v>
      </c>
      <c r="N16" s="160">
        <v>44470</v>
      </c>
      <c r="O16" s="158" t="s">
        <v>27</v>
      </c>
      <c r="P16" s="140"/>
      <c r="Q16" s="172"/>
      <c r="R16" s="172"/>
      <c r="S16" s="172"/>
      <c r="T16" s="172"/>
      <c r="U16" s="173"/>
      <c r="V16" s="173"/>
      <c r="W16" s="174"/>
      <c r="X16" s="139"/>
      <c r="Y16" s="174"/>
      <c r="Z16" s="173"/>
    </row>
    <row r="17" spans="1:26" ht="25.35" customHeight="1">
      <c r="A17" s="157">
        <v>5</v>
      </c>
      <c r="B17" s="176">
        <v>6</v>
      </c>
      <c r="C17" s="164" t="s">
        <v>276</v>
      </c>
      <c r="D17" s="163">
        <v>7280</v>
      </c>
      <c r="E17" s="162">
        <v>11720</v>
      </c>
      <c r="F17" s="168">
        <f t="shared" ref="F17:F23" si="0">(D17-E17)/E17</f>
        <v>-0.37883959044368598</v>
      </c>
      <c r="G17" s="163">
        <v>1113</v>
      </c>
      <c r="H17" s="162" t="s">
        <v>30</v>
      </c>
      <c r="I17" s="162" t="s">
        <v>30</v>
      </c>
      <c r="J17" s="162">
        <v>10</v>
      </c>
      <c r="K17" s="162">
        <v>4</v>
      </c>
      <c r="L17" s="163" t="s">
        <v>307</v>
      </c>
      <c r="M17" s="163">
        <v>13463</v>
      </c>
      <c r="N17" s="160">
        <v>44449</v>
      </c>
      <c r="O17" s="158" t="s">
        <v>31</v>
      </c>
      <c r="P17" s="140"/>
      <c r="Q17" s="172"/>
      <c r="R17" s="172"/>
      <c r="S17" s="172"/>
      <c r="T17" s="172"/>
      <c r="U17" s="173"/>
      <c r="V17" s="173"/>
      <c r="W17" s="174"/>
      <c r="X17" s="139"/>
      <c r="Y17" s="174"/>
      <c r="Z17" s="173"/>
    </row>
    <row r="18" spans="1:26" ht="25.35" customHeight="1">
      <c r="A18" s="157">
        <v>6</v>
      </c>
      <c r="B18" s="176">
        <v>4</v>
      </c>
      <c r="C18" s="164" t="s">
        <v>286</v>
      </c>
      <c r="D18" s="163">
        <v>6975.21</v>
      </c>
      <c r="E18" s="162">
        <v>15556.94</v>
      </c>
      <c r="F18" s="168">
        <f t="shared" si="0"/>
        <v>-0.55163354747141791</v>
      </c>
      <c r="G18" s="163">
        <v>2070</v>
      </c>
      <c r="H18" s="162">
        <v>91</v>
      </c>
      <c r="I18" s="162">
        <f>G18/H18</f>
        <v>22.747252747252748</v>
      </c>
      <c r="J18" s="162">
        <v>16</v>
      </c>
      <c r="K18" s="162">
        <v>3</v>
      </c>
      <c r="L18" s="163">
        <v>53646.239999999998</v>
      </c>
      <c r="M18" s="163">
        <v>9411</v>
      </c>
      <c r="N18" s="160">
        <v>44456</v>
      </c>
      <c r="O18" s="158" t="s">
        <v>287</v>
      </c>
      <c r="P18" s="140"/>
      <c r="Q18" s="172"/>
      <c r="R18" s="172"/>
      <c r="S18" s="172"/>
      <c r="T18" s="172"/>
      <c r="U18" s="173"/>
      <c r="V18" s="173"/>
      <c r="W18" s="174"/>
      <c r="X18" s="139"/>
      <c r="Y18" s="173"/>
      <c r="Z18" s="174"/>
    </row>
    <row r="19" spans="1:26" ht="25.35" customHeight="1">
      <c r="A19" s="157">
        <v>7</v>
      </c>
      <c r="B19" s="176">
        <v>5</v>
      </c>
      <c r="C19" s="164" t="s">
        <v>299</v>
      </c>
      <c r="D19" s="163">
        <v>5582.4500000000007</v>
      </c>
      <c r="E19" s="162">
        <v>12858.89</v>
      </c>
      <c r="F19" s="168">
        <f t="shared" si="0"/>
        <v>-0.56586843810002252</v>
      </c>
      <c r="G19" s="163">
        <v>867</v>
      </c>
      <c r="H19" s="162">
        <v>80</v>
      </c>
      <c r="I19" s="162">
        <f>G19/H19</f>
        <v>10.8375</v>
      </c>
      <c r="J19" s="162">
        <v>14</v>
      </c>
      <c r="K19" s="162">
        <v>2</v>
      </c>
      <c r="L19" s="163">
        <v>18441.34</v>
      </c>
      <c r="M19" s="163">
        <v>2945</v>
      </c>
      <c r="N19" s="160">
        <v>44463</v>
      </c>
      <c r="O19" s="158" t="s">
        <v>43</v>
      </c>
      <c r="P19" s="140"/>
      <c r="Q19" s="172"/>
      <c r="R19" s="172"/>
      <c r="S19" s="172"/>
      <c r="T19" s="172"/>
      <c r="U19" s="173"/>
      <c r="V19" s="173"/>
      <c r="W19" s="174"/>
      <c r="X19" s="139"/>
      <c r="Y19" s="174"/>
      <c r="Z19" s="173"/>
    </row>
    <row r="20" spans="1:26" ht="25.35" customHeight="1">
      <c r="A20" s="157">
        <v>8</v>
      </c>
      <c r="B20" s="176">
        <v>8</v>
      </c>
      <c r="C20" s="164" t="s">
        <v>245</v>
      </c>
      <c r="D20" s="163">
        <v>5183.4799999999996</v>
      </c>
      <c r="E20" s="162">
        <v>7952.69</v>
      </c>
      <c r="F20" s="168">
        <f t="shared" si="0"/>
        <v>-0.34821047972447061</v>
      </c>
      <c r="G20" s="163">
        <v>1055</v>
      </c>
      <c r="H20" s="162">
        <v>94</v>
      </c>
      <c r="I20" s="162">
        <f>G20/H20</f>
        <v>11.223404255319149</v>
      </c>
      <c r="J20" s="162">
        <v>8</v>
      </c>
      <c r="K20" s="162">
        <v>7</v>
      </c>
      <c r="L20" s="163">
        <v>160525</v>
      </c>
      <c r="M20" s="163">
        <v>34703</v>
      </c>
      <c r="N20" s="160">
        <v>44428</v>
      </c>
      <c r="O20" s="158" t="s">
        <v>113</v>
      </c>
      <c r="P20" s="140"/>
      <c r="Q20" s="172"/>
      <c r="R20" s="172"/>
      <c r="S20" s="172"/>
      <c r="T20" s="172"/>
      <c r="U20" s="173"/>
      <c r="V20" s="173"/>
      <c r="W20" s="174"/>
      <c r="X20" s="139"/>
      <c r="Y20" s="174"/>
      <c r="Z20" s="173"/>
    </row>
    <row r="21" spans="1:26" ht="25.35" customHeight="1">
      <c r="A21" s="157">
        <v>9</v>
      </c>
      <c r="B21" s="176">
        <v>9</v>
      </c>
      <c r="C21" s="164" t="s">
        <v>273</v>
      </c>
      <c r="D21" s="163">
        <v>4338.0600000000004</v>
      </c>
      <c r="E21" s="162">
        <v>6801.23</v>
      </c>
      <c r="F21" s="168">
        <f t="shared" si="0"/>
        <v>-0.36216537302811391</v>
      </c>
      <c r="G21" s="163">
        <v>700</v>
      </c>
      <c r="H21" s="162">
        <v>42</v>
      </c>
      <c r="I21" s="162">
        <f>G21/H21</f>
        <v>16.666666666666668</v>
      </c>
      <c r="J21" s="162">
        <v>7</v>
      </c>
      <c r="K21" s="162">
        <v>5</v>
      </c>
      <c r="L21" s="163">
        <v>85073</v>
      </c>
      <c r="M21" s="163">
        <v>13318</v>
      </c>
      <c r="N21" s="160">
        <v>44442</v>
      </c>
      <c r="O21" s="158" t="s">
        <v>32</v>
      </c>
      <c r="P21" s="140"/>
      <c r="Q21" s="172"/>
      <c r="R21" s="172"/>
      <c r="S21" s="172"/>
      <c r="T21" s="172"/>
      <c r="U21" s="173"/>
      <c r="V21" s="173"/>
      <c r="W21" s="174"/>
      <c r="X21" s="139"/>
      <c r="Y21" s="174"/>
      <c r="Z21" s="173"/>
    </row>
    <row r="22" spans="1:26" ht="25.35" customHeight="1">
      <c r="A22" s="157">
        <v>10</v>
      </c>
      <c r="B22" s="176">
        <v>7</v>
      </c>
      <c r="C22" s="164" t="s">
        <v>236</v>
      </c>
      <c r="D22" s="163">
        <v>3393.71</v>
      </c>
      <c r="E22" s="162">
        <v>9288.15</v>
      </c>
      <c r="F22" s="168">
        <f t="shared" si="0"/>
        <v>-0.63461938060862499</v>
      </c>
      <c r="G22" s="163">
        <v>535</v>
      </c>
      <c r="H22" s="162">
        <v>35</v>
      </c>
      <c r="I22" s="162">
        <f>G22/H22</f>
        <v>15.285714285714286</v>
      </c>
      <c r="J22" s="162">
        <v>6</v>
      </c>
      <c r="K22" s="162">
        <v>8</v>
      </c>
      <c r="L22" s="163">
        <v>156532</v>
      </c>
      <c r="M22" s="163">
        <v>25359</v>
      </c>
      <c r="N22" s="160">
        <v>44421</v>
      </c>
      <c r="O22" s="158" t="s">
        <v>32</v>
      </c>
      <c r="P22" s="140"/>
      <c r="Q22" s="172"/>
      <c r="R22" s="172"/>
      <c r="S22" s="172"/>
      <c r="T22" s="172"/>
      <c r="U22" s="173"/>
      <c r="V22" s="173"/>
      <c r="W22" s="174"/>
      <c r="X22" s="139"/>
      <c r="Y22" s="174"/>
      <c r="Z22" s="173"/>
    </row>
    <row r="23" spans="1:26" ht="25.35" customHeight="1">
      <c r="A23" s="144"/>
      <c r="B23" s="144"/>
      <c r="C23" s="159" t="s">
        <v>29</v>
      </c>
      <c r="D23" s="145">
        <f>SUM(D13:D22)</f>
        <v>261032.82000000004</v>
      </c>
      <c r="E23" s="145">
        <f t="shared" ref="E23:G23" si="1">SUM(E13:E22)</f>
        <v>210483.01</v>
      </c>
      <c r="F23" s="171">
        <f t="shared" si="0"/>
        <v>0.24016099921794173</v>
      </c>
      <c r="G23" s="145">
        <f t="shared" si="1"/>
        <v>42741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176">
        <v>12</v>
      </c>
      <c r="C25" s="164" t="s">
        <v>207</v>
      </c>
      <c r="D25" s="163">
        <v>2036.4</v>
      </c>
      <c r="E25" s="162">
        <v>2533.2800000000002</v>
      </c>
      <c r="F25" s="168">
        <f t="shared" ref="F25:F32" si="2">(D25-E25)/E25</f>
        <v>-0.19614097138887138</v>
      </c>
      <c r="G25" s="163">
        <v>392</v>
      </c>
      <c r="H25" s="162">
        <v>35</v>
      </c>
      <c r="I25" s="162">
        <f t="shared" ref="I25:I30" si="3">G25/H25</f>
        <v>11.2</v>
      </c>
      <c r="J25" s="162">
        <v>4</v>
      </c>
      <c r="K25" s="162">
        <v>11</v>
      </c>
      <c r="L25" s="163">
        <v>225889</v>
      </c>
      <c r="M25" s="163">
        <v>48737</v>
      </c>
      <c r="N25" s="160">
        <v>44400</v>
      </c>
      <c r="O25" s="158" t="s">
        <v>32</v>
      </c>
      <c r="P25" s="140"/>
      <c r="Q25" s="172"/>
      <c r="R25" s="172"/>
      <c r="S25" s="172"/>
      <c r="T25" s="172"/>
      <c r="U25" s="173"/>
      <c r="V25" s="173"/>
      <c r="W25" s="174"/>
      <c r="X25" s="139"/>
      <c r="Y25" s="174"/>
      <c r="Z25" s="173"/>
    </row>
    <row r="26" spans="1:26" ht="25.35" customHeight="1">
      <c r="A26" s="157">
        <v>12</v>
      </c>
      <c r="B26" s="90">
        <v>11</v>
      </c>
      <c r="C26" s="164" t="s">
        <v>263</v>
      </c>
      <c r="D26" s="163">
        <v>1508.15</v>
      </c>
      <c r="E26" s="162">
        <v>3256.68</v>
      </c>
      <c r="F26" s="168">
        <f t="shared" si="2"/>
        <v>-0.53690568308829845</v>
      </c>
      <c r="G26" s="163">
        <v>222</v>
      </c>
      <c r="H26" s="162">
        <v>10</v>
      </c>
      <c r="I26" s="162">
        <f t="shared" si="3"/>
        <v>22.2</v>
      </c>
      <c r="J26" s="162">
        <v>3</v>
      </c>
      <c r="K26" s="162">
        <v>5</v>
      </c>
      <c r="L26" s="163">
        <v>39491.129999999997</v>
      </c>
      <c r="M26" s="163">
        <v>6156</v>
      </c>
      <c r="N26" s="160">
        <v>44442</v>
      </c>
      <c r="O26" s="158" t="s">
        <v>34</v>
      </c>
      <c r="P26" s="140"/>
      <c r="Q26" s="172"/>
      <c r="R26" s="172"/>
      <c r="S26" s="172"/>
      <c r="T26" s="172"/>
      <c r="U26" s="173"/>
      <c r="V26" s="173"/>
      <c r="W26" s="174"/>
      <c r="X26" s="139"/>
      <c r="Y26" s="174"/>
      <c r="Z26" s="173"/>
    </row>
    <row r="27" spans="1:26" ht="25.35" customHeight="1">
      <c r="A27" s="157">
        <v>13</v>
      </c>
      <c r="B27" s="176">
        <v>19</v>
      </c>
      <c r="C27" s="164" t="s">
        <v>213</v>
      </c>
      <c r="D27" s="163">
        <v>1129.2</v>
      </c>
      <c r="E27" s="162">
        <v>891.45</v>
      </c>
      <c r="F27" s="168">
        <f t="shared" si="2"/>
        <v>0.26670031970385327</v>
      </c>
      <c r="G27" s="163">
        <v>166</v>
      </c>
      <c r="H27" s="162">
        <v>6</v>
      </c>
      <c r="I27" s="162">
        <f t="shared" si="3"/>
        <v>27.666666666666668</v>
      </c>
      <c r="J27" s="162">
        <v>1</v>
      </c>
      <c r="K27" s="162">
        <v>10</v>
      </c>
      <c r="L27" s="163">
        <v>179801.04</v>
      </c>
      <c r="M27" s="163">
        <v>28511</v>
      </c>
      <c r="N27" s="160">
        <v>44407</v>
      </c>
      <c r="O27" s="158" t="s">
        <v>212</v>
      </c>
      <c r="P27" s="140"/>
      <c r="Q27" s="172"/>
      <c r="R27" s="172"/>
      <c r="S27" s="172"/>
      <c r="T27" s="172"/>
      <c r="U27" s="173"/>
      <c r="V27" s="173"/>
      <c r="W27" s="174"/>
      <c r="X27" s="139"/>
      <c r="Y27" s="173"/>
      <c r="Z27" s="174"/>
    </row>
    <row r="28" spans="1:26" ht="25.35" customHeight="1">
      <c r="A28" s="157">
        <v>14</v>
      </c>
      <c r="B28" s="176">
        <v>24</v>
      </c>
      <c r="C28" s="164" t="s">
        <v>259</v>
      </c>
      <c r="D28" s="163">
        <v>956</v>
      </c>
      <c r="E28" s="162">
        <v>176</v>
      </c>
      <c r="F28" s="168">
        <f t="shared" si="2"/>
        <v>4.4318181818181817</v>
      </c>
      <c r="G28" s="163">
        <v>158</v>
      </c>
      <c r="H28" s="162">
        <v>5</v>
      </c>
      <c r="I28" s="162">
        <f t="shared" si="3"/>
        <v>31.6</v>
      </c>
      <c r="J28" s="162">
        <v>3</v>
      </c>
      <c r="K28" s="162">
        <v>6</v>
      </c>
      <c r="L28" s="163">
        <v>13581.89</v>
      </c>
      <c r="M28" s="163">
        <v>2538</v>
      </c>
      <c r="N28" s="160">
        <v>44435</v>
      </c>
      <c r="O28" s="158" t="s">
        <v>43</v>
      </c>
      <c r="P28" s="140"/>
      <c r="Q28" s="172"/>
      <c r="R28" s="172"/>
      <c r="S28" s="172"/>
      <c r="T28" s="172"/>
      <c r="U28" s="173"/>
      <c r="V28" s="173"/>
      <c r="W28" s="173"/>
      <c r="X28" s="139"/>
      <c r="Y28" s="174"/>
      <c r="Z28" s="174"/>
    </row>
    <row r="29" spans="1:26" ht="25.35" customHeight="1">
      <c r="A29" s="157">
        <v>15</v>
      </c>
      <c r="B29" s="176">
        <v>14</v>
      </c>
      <c r="C29" s="164" t="s">
        <v>192</v>
      </c>
      <c r="D29" s="163">
        <v>803.59</v>
      </c>
      <c r="E29" s="162">
        <v>1541.7</v>
      </c>
      <c r="F29" s="168">
        <f t="shared" si="2"/>
        <v>-0.47876370240643445</v>
      </c>
      <c r="G29" s="163">
        <v>116</v>
      </c>
      <c r="H29" s="162">
        <v>5</v>
      </c>
      <c r="I29" s="162">
        <f t="shared" si="3"/>
        <v>23.2</v>
      </c>
      <c r="J29" s="162">
        <v>1</v>
      </c>
      <c r="K29" s="162">
        <v>12</v>
      </c>
      <c r="L29" s="163">
        <v>90154.95</v>
      </c>
      <c r="M29" s="163">
        <v>14451</v>
      </c>
      <c r="N29" s="160">
        <v>44393</v>
      </c>
      <c r="O29" s="158" t="s">
        <v>73</v>
      </c>
      <c r="P29" s="140"/>
      <c r="Q29" s="172"/>
      <c r="R29" s="172"/>
      <c r="T29" s="172"/>
      <c r="U29" s="172"/>
      <c r="V29" s="173"/>
      <c r="W29" s="139"/>
      <c r="X29" s="173"/>
      <c r="Y29" s="174"/>
      <c r="Z29" s="174"/>
    </row>
    <row r="30" spans="1:26" ht="24.6" customHeight="1">
      <c r="A30" s="157">
        <v>16</v>
      </c>
      <c r="B30" s="177">
        <v>18</v>
      </c>
      <c r="C30" s="164" t="s">
        <v>264</v>
      </c>
      <c r="D30" s="163">
        <v>706.37</v>
      </c>
      <c r="E30" s="162">
        <v>1052.3499999999999</v>
      </c>
      <c r="F30" s="168">
        <f t="shared" si="2"/>
        <v>-0.32876894569297282</v>
      </c>
      <c r="G30" s="163">
        <v>151</v>
      </c>
      <c r="H30" s="162">
        <v>14</v>
      </c>
      <c r="I30" s="162">
        <f t="shared" si="3"/>
        <v>10.785714285714286</v>
      </c>
      <c r="J30" s="162">
        <v>2</v>
      </c>
      <c r="K30" s="162">
        <v>5</v>
      </c>
      <c r="L30" s="163">
        <v>23571.06</v>
      </c>
      <c r="M30" s="163">
        <v>5204</v>
      </c>
      <c r="N30" s="160">
        <v>44442</v>
      </c>
      <c r="O30" s="158" t="s">
        <v>265</v>
      </c>
      <c r="P30" s="140"/>
      <c r="R30" s="161"/>
      <c r="T30" s="140"/>
      <c r="U30" s="139"/>
      <c r="V30" s="139"/>
      <c r="W30" s="139"/>
      <c r="X30" s="139"/>
      <c r="Y30" s="140"/>
      <c r="Z30" s="139"/>
    </row>
    <row r="31" spans="1:26" ht="24.6" customHeight="1">
      <c r="A31" s="157">
        <v>17</v>
      </c>
      <c r="B31" s="177">
        <v>21</v>
      </c>
      <c r="C31" s="166" t="s">
        <v>98</v>
      </c>
      <c r="D31" s="163">
        <v>501</v>
      </c>
      <c r="E31" s="163">
        <v>557.59</v>
      </c>
      <c r="F31" s="168">
        <f t="shared" si="2"/>
        <v>-0.10149034236625483</v>
      </c>
      <c r="G31" s="163">
        <v>108</v>
      </c>
      <c r="H31" s="167" t="s">
        <v>30</v>
      </c>
      <c r="I31" s="162" t="s">
        <v>30</v>
      </c>
      <c r="J31" s="167">
        <v>3</v>
      </c>
      <c r="K31" s="162">
        <v>21</v>
      </c>
      <c r="L31" s="163">
        <v>13601.59</v>
      </c>
      <c r="M31" s="163">
        <v>2446</v>
      </c>
      <c r="N31" s="160">
        <v>44330</v>
      </c>
      <c r="O31" s="158" t="s">
        <v>99</v>
      </c>
      <c r="P31" s="140"/>
      <c r="R31" s="161"/>
      <c r="T31" s="140"/>
      <c r="U31" s="139"/>
      <c r="V31" s="139"/>
      <c r="W31" s="139"/>
      <c r="X31" s="139"/>
      <c r="Y31" s="140"/>
      <c r="Z31" s="139"/>
    </row>
    <row r="32" spans="1:26" ht="24.6" customHeight="1">
      <c r="A32" s="157">
        <v>18</v>
      </c>
      <c r="B32" s="177">
        <v>13</v>
      </c>
      <c r="C32" s="164" t="s">
        <v>485</v>
      </c>
      <c r="D32" s="163">
        <v>379.47</v>
      </c>
      <c r="E32" s="162">
        <v>1560.21</v>
      </c>
      <c r="F32" s="168">
        <f t="shared" si="2"/>
        <v>-0.75678274078489438</v>
      </c>
      <c r="G32" s="163">
        <v>84</v>
      </c>
      <c r="H32" s="167" t="s">
        <v>30</v>
      </c>
      <c r="I32" s="162" t="s">
        <v>30</v>
      </c>
      <c r="J32" s="167">
        <v>4</v>
      </c>
      <c r="K32" s="162">
        <v>2</v>
      </c>
      <c r="L32" s="163">
        <v>2009.66</v>
      </c>
      <c r="M32" s="163">
        <v>430</v>
      </c>
      <c r="N32" s="160">
        <v>44463</v>
      </c>
      <c r="O32" s="158" t="s">
        <v>301</v>
      </c>
      <c r="P32" s="140"/>
      <c r="R32" s="161"/>
      <c r="T32" s="140"/>
      <c r="U32" s="139"/>
      <c r="V32" s="139"/>
      <c r="W32" s="139"/>
      <c r="X32" s="139"/>
      <c r="Y32" s="140"/>
      <c r="Z32" s="139"/>
    </row>
    <row r="33" spans="1:26" ht="25.35" customHeight="1">
      <c r="A33" s="157">
        <v>19</v>
      </c>
      <c r="B33" s="176" t="s">
        <v>40</v>
      </c>
      <c r="C33" s="164" t="s">
        <v>308</v>
      </c>
      <c r="D33" s="163">
        <v>283.2</v>
      </c>
      <c r="E33" s="162" t="s">
        <v>30</v>
      </c>
      <c r="F33" s="162" t="s">
        <v>30</v>
      </c>
      <c r="G33" s="163">
        <v>53</v>
      </c>
      <c r="H33" s="162">
        <v>2</v>
      </c>
      <c r="I33" s="162">
        <f>G33/H33</f>
        <v>26.5</v>
      </c>
      <c r="J33" s="162">
        <v>1</v>
      </c>
      <c r="K33" s="162">
        <v>0</v>
      </c>
      <c r="L33" s="163">
        <v>283</v>
      </c>
      <c r="M33" s="163">
        <v>53</v>
      </c>
      <c r="N33" s="160" t="s">
        <v>190</v>
      </c>
      <c r="O33" s="154" t="s">
        <v>52</v>
      </c>
      <c r="P33" s="140"/>
      <c r="Q33" s="172"/>
      <c r="R33" s="172"/>
      <c r="S33" s="172"/>
      <c r="T33" s="172"/>
      <c r="U33" s="173"/>
      <c r="V33" s="173"/>
      <c r="W33" s="174"/>
      <c r="X33" s="139"/>
      <c r="Y33" s="173"/>
      <c r="Z33" s="174"/>
    </row>
    <row r="34" spans="1:26" ht="25.35" customHeight="1">
      <c r="A34" s="157">
        <v>20</v>
      </c>
      <c r="B34" s="162" t="s">
        <v>30</v>
      </c>
      <c r="C34" s="178" t="s">
        <v>170</v>
      </c>
      <c r="D34" s="163">
        <v>265</v>
      </c>
      <c r="E34" s="162" t="s">
        <v>30</v>
      </c>
      <c r="F34" s="162" t="s">
        <v>30</v>
      </c>
      <c r="G34" s="163">
        <v>42</v>
      </c>
      <c r="H34" s="162">
        <v>2</v>
      </c>
      <c r="I34" s="162">
        <f>G34/H34</f>
        <v>21</v>
      </c>
      <c r="J34" s="162">
        <v>1</v>
      </c>
      <c r="K34" s="162" t="s">
        <v>30</v>
      </c>
      <c r="L34" s="163">
        <v>48947.85</v>
      </c>
      <c r="M34" s="163">
        <v>11016</v>
      </c>
      <c r="N34" s="160">
        <v>44372</v>
      </c>
      <c r="O34" s="158" t="s">
        <v>43</v>
      </c>
      <c r="P34" s="140"/>
      <c r="Q34" s="172"/>
      <c r="R34" s="172"/>
      <c r="S34" s="172"/>
      <c r="T34" s="172"/>
      <c r="U34" s="173"/>
      <c r="V34" s="173"/>
      <c r="W34" s="174"/>
      <c r="X34" s="139"/>
      <c r="Y34" s="173"/>
      <c r="Z34" s="174"/>
    </row>
    <row r="35" spans="1:26" ht="25.2" customHeight="1">
      <c r="A35" s="144"/>
      <c r="B35" s="144"/>
      <c r="C35" s="159" t="s">
        <v>85</v>
      </c>
      <c r="D35" s="145">
        <f>SUM(D23:D34)</f>
        <v>269601.20000000007</v>
      </c>
      <c r="E35" s="145">
        <f t="shared" ref="E35:G35" si="4">SUM(E23:E34)</f>
        <v>222052.27000000002</v>
      </c>
      <c r="F35" s="171">
        <f t="shared" ref="F35" si="5">(D35-E35)/E35</f>
        <v>0.2141339514340477</v>
      </c>
      <c r="G35" s="145">
        <f t="shared" si="4"/>
        <v>44233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6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6" ht="25.35" customHeight="1">
      <c r="A37" s="157">
        <v>21</v>
      </c>
      <c r="B37" s="177">
        <v>10</v>
      </c>
      <c r="C37" s="164" t="s">
        <v>291</v>
      </c>
      <c r="D37" s="163">
        <v>242.7</v>
      </c>
      <c r="E37" s="162">
        <v>4953.74</v>
      </c>
      <c r="F37" s="168">
        <f>(D37-E37)/E37</f>
        <v>-0.95100671411902926</v>
      </c>
      <c r="G37" s="163">
        <v>38</v>
      </c>
      <c r="H37" s="162">
        <v>16</v>
      </c>
      <c r="I37" s="162">
        <f>G37/H37</f>
        <v>2.375</v>
      </c>
      <c r="J37" s="162">
        <v>4</v>
      </c>
      <c r="K37" s="162">
        <v>2</v>
      </c>
      <c r="L37" s="163">
        <v>5762.13</v>
      </c>
      <c r="M37" s="163">
        <v>938</v>
      </c>
      <c r="N37" s="160">
        <v>44463</v>
      </c>
      <c r="O37" s="158" t="s">
        <v>27</v>
      </c>
      <c r="P37" s="140"/>
      <c r="Q37" s="172"/>
      <c r="R37" s="172"/>
      <c r="S37" s="172"/>
      <c r="T37" s="172"/>
      <c r="U37" s="173"/>
      <c r="V37" s="173"/>
      <c r="W37" s="139"/>
      <c r="X37" s="174"/>
      <c r="Y37" s="173"/>
      <c r="Z37" s="174"/>
    </row>
    <row r="38" spans="1:26" ht="25.35" customHeight="1">
      <c r="A38" s="157">
        <v>22</v>
      </c>
      <c r="B38" s="176">
        <v>17</v>
      </c>
      <c r="C38" s="164" t="s">
        <v>242</v>
      </c>
      <c r="D38" s="163">
        <v>215.5</v>
      </c>
      <c r="E38" s="162">
        <v>1073.9000000000001</v>
      </c>
      <c r="F38" s="168">
        <f>(D38-E38)/E38</f>
        <v>-0.79932954651271071</v>
      </c>
      <c r="G38" s="163">
        <v>37</v>
      </c>
      <c r="H38" s="162" t="s">
        <v>30</v>
      </c>
      <c r="I38" s="162" t="s">
        <v>30</v>
      </c>
      <c r="J38" s="162">
        <v>2</v>
      </c>
      <c r="K38" s="162">
        <v>8</v>
      </c>
      <c r="L38" s="163">
        <v>42431.930000000008</v>
      </c>
      <c r="M38" s="163">
        <v>7706</v>
      </c>
      <c r="N38" s="160">
        <v>44421</v>
      </c>
      <c r="O38" s="158" t="s">
        <v>243</v>
      </c>
      <c r="P38" s="140"/>
      <c r="Q38" s="172"/>
      <c r="R38" s="172"/>
      <c r="S38" s="172"/>
      <c r="T38" s="172"/>
      <c r="U38" s="173"/>
      <c r="V38" s="173"/>
      <c r="W38" s="139"/>
      <c r="X38" s="174"/>
      <c r="Y38" s="173"/>
      <c r="Z38" s="174"/>
    </row>
    <row r="39" spans="1:26" ht="25.35" customHeight="1">
      <c r="A39" s="157">
        <v>23</v>
      </c>
      <c r="B39" s="177">
        <v>23</v>
      </c>
      <c r="C39" s="164" t="s">
        <v>244</v>
      </c>
      <c r="D39" s="163">
        <v>214</v>
      </c>
      <c r="E39" s="163">
        <v>241</v>
      </c>
      <c r="F39" s="168">
        <f>(D39-E39)/E39</f>
        <v>-0.11203319502074689</v>
      </c>
      <c r="G39" s="163">
        <v>38</v>
      </c>
      <c r="H39" s="162">
        <v>3</v>
      </c>
      <c r="I39" s="162">
        <f>G39/H39</f>
        <v>12.666666666666666</v>
      </c>
      <c r="J39" s="162">
        <v>2</v>
      </c>
      <c r="K39" s="162">
        <v>7</v>
      </c>
      <c r="L39" s="163">
        <v>11053.86</v>
      </c>
      <c r="M39" s="163">
        <v>2351</v>
      </c>
      <c r="N39" s="160">
        <v>44421</v>
      </c>
      <c r="O39" s="154" t="s">
        <v>43</v>
      </c>
      <c r="P39" s="140"/>
      <c r="Q39" s="172"/>
      <c r="R39" s="172"/>
      <c r="S39" s="172"/>
      <c r="T39" s="172"/>
      <c r="U39" s="172"/>
      <c r="V39" s="173"/>
      <c r="W39" s="174"/>
      <c r="X39" s="173"/>
      <c r="Y39" s="174"/>
      <c r="Z39" s="139"/>
    </row>
    <row r="40" spans="1:26" ht="25.35" customHeight="1">
      <c r="A40" s="157">
        <v>24</v>
      </c>
      <c r="B40" s="176">
        <v>29</v>
      </c>
      <c r="C40" s="164" t="s">
        <v>230</v>
      </c>
      <c r="D40" s="163">
        <v>112</v>
      </c>
      <c r="E40" s="162">
        <v>90</v>
      </c>
      <c r="F40" s="168">
        <f>(D40-E40)/E40</f>
        <v>0.24444444444444444</v>
      </c>
      <c r="G40" s="163">
        <v>16</v>
      </c>
      <c r="H40" s="162" t="s">
        <v>30</v>
      </c>
      <c r="I40" s="162" t="s">
        <v>30</v>
      </c>
      <c r="J40" s="162">
        <v>1</v>
      </c>
      <c r="K40" s="162">
        <v>9</v>
      </c>
      <c r="L40" s="163">
        <v>3971</v>
      </c>
      <c r="M40" s="163">
        <v>702</v>
      </c>
      <c r="N40" s="160">
        <v>44414</v>
      </c>
      <c r="O40" s="158" t="s">
        <v>231</v>
      </c>
      <c r="P40" s="140"/>
      <c r="Q40" s="172"/>
      <c r="R40" s="172"/>
      <c r="S40" s="172"/>
      <c r="T40" s="172"/>
      <c r="U40" s="173"/>
      <c r="V40" s="173"/>
      <c r="W40" s="174"/>
      <c r="X40" s="139"/>
      <c r="Y40" s="173"/>
      <c r="Z40" s="174"/>
    </row>
    <row r="41" spans="1:26" ht="25.35" customHeight="1">
      <c r="A41" s="157">
        <v>25</v>
      </c>
      <c r="B41" s="167" t="s">
        <v>30</v>
      </c>
      <c r="C41" s="164" t="s">
        <v>249</v>
      </c>
      <c r="D41" s="163">
        <v>68</v>
      </c>
      <c r="E41" s="162" t="s">
        <v>30</v>
      </c>
      <c r="F41" s="162" t="s">
        <v>30</v>
      </c>
      <c r="G41" s="163">
        <v>10</v>
      </c>
      <c r="H41" s="162">
        <v>1</v>
      </c>
      <c r="I41" s="162">
        <f>G41/H41</f>
        <v>10</v>
      </c>
      <c r="J41" s="162">
        <v>1</v>
      </c>
      <c r="K41" s="162" t="s">
        <v>30</v>
      </c>
      <c r="L41" s="163">
        <v>12398.34</v>
      </c>
      <c r="M41" s="163">
        <v>2187</v>
      </c>
      <c r="N41" s="160">
        <v>44428</v>
      </c>
      <c r="O41" s="158" t="s">
        <v>43</v>
      </c>
      <c r="P41" s="140"/>
      <c r="R41" s="161"/>
      <c r="T41" s="140"/>
      <c r="U41" s="139"/>
      <c r="V41" s="139"/>
      <c r="W41" s="139"/>
      <c r="X41" s="140"/>
      <c r="Y41" s="139"/>
      <c r="Z41" s="139"/>
    </row>
    <row r="42" spans="1:26" ht="25.35" customHeight="1">
      <c r="A42" s="157">
        <v>26</v>
      </c>
      <c r="B42" s="167" t="s">
        <v>30</v>
      </c>
      <c r="C42" s="164" t="s">
        <v>261</v>
      </c>
      <c r="D42" s="163">
        <v>42</v>
      </c>
      <c r="E42" s="162" t="s">
        <v>30</v>
      </c>
      <c r="F42" s="162" t="s">
        <v>30</v>
      </c>
      <c r="G42" s="163">
        <v>14</v>
      </c>
      <c r="H42" s="162">
        <v>1</v>
      </c>
      <c r="I42" s="162">
        <f>G42/H42</f>
        <v>14</v>
      </c>
      <c r="J42" s="162">
        <v>1</v>
      </c>
      <c r="K42" s="162">
        <v>4</v>
      </c>
      <c r="L42" s="163">
        <v>8961</v>
      </c>
      <c r="M42" s="163">
        <v>1722</v>
      </c>
      <c r="N42" s="160">
        <v>44435</v>
      </c>
      <c r="O42" s="158" t="s">
        <v>33</v>
      </c>
      <c r="P42" s="140"/>
      <c r="Q42" s="172"/>
      <c r="R42" s="172"/>
      <c r="S42" s="172"/>
      <c r="T42" s="172"/>
      <c r="U42" s="173"/>
      <c r="V42" s="173"/>
      <c r="W42" s="173"/>
      <c r="X42" s="139"/>
      <c r="Y42" s="174"/>
      <c r="Z42" s="174"/>
    </row>
    <row r="43" spans="1:26" ht="25.35" customHeight="1">
      <c r="A43" s="144"/>
      <c r="B43" s="144"/>
      <c r="C43" s="159" t="s">
        <v>187</v>
      </c>
      <c r="D43" s="145">
        <f>SUM(D35:D42)</f>
        <v>270495.40000000008</v>
      </c>
      <c r="E43" s="145">
        <f t="shared" ref="E43:G43" si="6">SUM(E35:E42)</f>
        <v>228410.91</v>
      </c>
      <c r="F43" s="171">
        <f t="shared" ref="F43" si="7">(D43-E43)/E43</f>
        <v>0.18424903609026416</v>
      </c>
      <c r="G43" s="145">
        <f t="shared" si="6"/>
        <v>44386</v>
      </c>
      <c r="H43" s="145"/>
      <c r="I43" s="147"/>
      <c r="J43" s="146"/>
      <c r="K43" s="148"/>
      <c r="L43" s="149"/>
      <c r="M43" s="153"/>
      <c r="N43" s="150"/>
      <c r="O43" s="154"/>
    </row>
    <row r="44" spans="1:26" ht="23.1" customHeight="1"/>
    <row r="45" spans="1:26" ht="17.25" customHeight="1"/>
    <row r="58" spans="16:18">
      <c r="R58" s="140"/>
    </row>
    <row r="61" spans="16:18">
      <c r="P61" s="140"/>
    </row>
    <row r="65" ht="12" customHeight="1"/>
  </sheetData>
  <sortState xmlns:xlrd2="http://schemas.microsoft.com/office/spreadsheetml/2017/richdata2" ref="B13:O42">
    <sortCondition descending="1" ref="D13:D42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596D2-B1C7-4EC7-B183-D080DD211018}">
  <dimension ref="A1:AA69"/>
  <sheetViews>
    <sheetView topLeftCell="A4" zoomScale="60" zoomScaleNormal="60" workbookViewId="0">
      <selection activeCell="A44" sqref="A44:XFD44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2" style="137" bestFit="1" customWidth="1"/>
    <col min="24" max="24" width="13.6640625" style="137" customWidth="1"/>
    <col min="25" max="25" width="12" style="137" bestFit="1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297</v>
      </c>
      <c r="F1" s="2"/>
      <c r="G1" s="2"/>
      <c r="H1" s="2"/>
      <c r="I1" s="2"/>
    </row>
    <row r="2" spans="1:27" ht="19.5" customHeight="1">
      <c r="E2" s="2" t="s">
        <v>298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138" t="s">
        <v>295</v>
      </c>
      <c r="E6" s="138" t="s">
        <v>289</v>
      </c>
      <c r="F6" s="343"/>
      <c r="G6" s="138" t="s">
        <v>295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208"/>
      <c r="E9" s="208"/>
      <c r="F9" s="342" t="s">
        <v>15</v>
      </c>
      <c r="G9" s="208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>
      <c r="A10" s="346"/>
      <c r="B10" s="346"/>
      <c r="C10" s="343"/>
      <c r="D10" s="209" t="s">
        <v>296</v>
      </c>
      <c r="E10" s="209" t="s">
        <v>290</v>
      </c>
      <c r="F10" s="343"/>
      <c r="G10" s="209" t="s">
        <v>296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209" t="s">
        <v>14</v>
      </c>
      <c r="E11" s="138" t="s">
        <v>14</v>
      </c>
      <c r="F11" s="343"/>
      <c r="G11" s="209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210"/>
      <c r="E12" s="5" t="s">
        <v>2</v>
      </c>
      <c r="F12" s="344"/>
      <c r="G12" s="210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8"/>
      <c r="X12" s="139"/>
      <c r="Y12" s="139"/>
      <c r="Z12" s="33"/>
    </row>
    <row r="13" spans="1:27" ht="25.35" customHeight="1">
      <c r="A13" s="157">
        <v>1</v>
      </c>
      <c r="B13" s="157">
        <v>1</v>
      </c>
      <c r="C13" s="164" t="s">
        <v>285</v>
      </c>
      <c r="D13" s="163">
        <v>98831.35</v>
      </c>
      <c r="E13" s="162">
        <v>144121.26999999999</v>
      </c>
      <c r="F13" s="168">
        <f>(D13-E13)/E13</f>
        <v>-0.31424868792788174</v>
      </c>
      <c r="G13" s="163">
        <v>14278</v>
      </c>
      <c r="H13" s="162">
        <v>288</v>
      </c>
      <c r="I13" s="162">
        <f>G13/H13</f>
        <v>49.576388888888886</v>
      </c>
      <c r="J13" s="162">
        <v>16</v>
      </c>
      <c r="K13" s="162">
        <v>2</v>
      </c>
      <c r="L13" s="163">
        <v>257316.87</v>
      </c>
      <c r="M13" s="163">
        <v>37005</v>
      </c>
      <c r="N13" s="160">
        <v>44456</v>
      </c>
      <c r="O13" s="158" t="s">
        <v>34</v>
      </c>
      <c r="P13" s="140"/>
      <c r="Q13" s="172"/>
      <c r="R13" s="172"/>
      <c r="S13" s="172"/>
      <c r="T13" s="172"/>
      <c r="U13" s="173"/>
      <c r="V13" s="173"/>
      <c r="W13" s="174"/>
      <c r="X13" s="173"/>
      <c r="Y13" s="174"/>
      <c r="Z13" s="139"/>
      <c r="AA13" s="139"/>
    </row>
    <row r="14" spans="1:27" ht="25.35" customHeight="1">
      <c r="A14" s="157">
        <v>2</v>
      </c>
      <c r="B14" s="157">
        <v>2</v>
      </c>
      <c r="C14" s="164" t="s">
        <v>288</v>
      </c>
      <c r="D14" s="163">
        <v>47473.760000000002</v>
      </c>
      <c r="E14" s="162">
        <v>67129.48</v>
      </c>
      <c r="F14" s="168">
        <f>(D14-E14)/E14</f>
        <v>-0.29280310230319073</v>
      </c>
      <c r="G14" s="163">
        <v>9758</v>
      </c>
      <c r="H14" s="162">
        <v>328</v>
      </c>
      <c r="I14" s="162">
        <f>G14/H14</f>
        <v>29.75</v>
      </c>
      <c r="J14" s="162">
        <v>19</v>
      </c>
      <c r="K14" s="162">
        <v>2</v>
      </c>
      <c r="L14" s="163">
        <v>115696</v>
      </c>
      <c r="M14" s="163">
        <v>23864</v>
      </c>
      <c r="N14" s="160">
        <v>44456</v>
      </c>
      <c r="O14" s="158" t="s">
        <v>52</v>
      </c>
      <c r="P14" s="140"/>
      <c r="Q14" s="172"/>
      <c r="R14" s="172"/>
      <c r="S14" s="172"/>
      <c r="T14" s="172"/>
      <c r="U14" s="173"/>
      <c r="V14" s="173"/>
      <c r="W14" s="139"/>
      <c r="X14" s="174"/>
      <c r="Y14" s="173"/>
      <c r="Z14" s="174"/>
    </row>
    <row r="15" spans="1:27" ht="25.35" customHeight="1">
      <c r="A15" s="157">
        <v>3</v>
      </c>
      <c r="B15" s="157" t="s">
        <v>40</v>
      </c>
      <c r="C15" s="164" t="s">
        <v>306</v>
      </c>
      <c r="D15" s="163">
        <v>16786.669999999998</v>
      </c>
      <c r="E15" s="162" t="s">
        <v>30</v>
      </c>
      <c r="F15" s="162" t="s">
        <v>30</v>
      </c>
      <c r="G15" s="163">
        <v>2749</v>
      </c>
      <c r="H15" s="162">
        <v>23</v>
      </c>
      <c r="I15" s="162">
        <f>G15/H15</f>
        <v>119.52173913043478</v>
      </c>
      <c r="J15" s="162">
        <v>10</v>
      </c>
      <c r="K15" s="162">
        <v>0</v>
      </c>
      <c r="L15" s="163">
        <v>16787</v>
      </c>
      <c r="M15" s="163">
        <v>2749</v>
      </c>
      <c r="N15" s="160" t="s">
        <v>190</v>
      </c>
      <c r="O15" s="158" t="s">
        <v>52</v>
      </c>
      <c r="P15" s="140"/>
      <c r="Q15" s="172"/>
      <c r="R15" s="172"/>
      <c r="S15" s="172"/>
      <c r="T15" s="172"/>
      <c r="U15" s="173"/>
      <c r="V15" s="173"/>
      <c r="W15" s="139"/>
      <c r="X15" s="174"/>
      <c r="Y15" s="173"/>
      <c r="Z15" s="174"/>
    </row>
    <row r="16" spans="1:27" ht="25.35" customHeight="1">
      <c r="A16" s="157">
        <v>4</v>
      </c>
      <c r="B16" s="157">
        <v>3</v>
      </c>
      <c r="C16" s="164" t="s">
        <v>286</v>
      </c>
      <c r="D16" s="163">
        <v>15556.94</v>
      </c>
      <c r="E16" s="162">
        <v>24493.62</v>
      </c>
      <c r="F16" s="168">
        <f>(D16-E16)/E16</f>
        <v>-0.36485746084082299</v>
      </c>
      <c r="G16" s="163">
        <v>2718</v>
      </c>
      <c r="H16" s="162">
        <v>115</v>
      </c>
      <c r="I16" s="162">
        <f>G16/H16</f>
        <v>23.634782608695652</v>
      </c>
      <c r="J16" s="162">
        <v>18</v>
      </c>
      <c r="K16" s="162">
        <v>2</v>
      </c>
      <c r="L16" s="163">
        <v>40806.550000000003</v>
      </c>
      <c r="M16" s="163">
        <v>7133</v>
      </c>
      <c r="N16" s="160">
        <v>44456</v>
      </c>
      <c r="O16" s="158" t="s">
        <v>287</v>
      </c>
      <c r="P16" s="140"/>
      <c r="R16" s="161"/>
      <c r="T16" s="140"/>
      <c r="U16" s="139"/>
      <c r="V16" s="139"/>
      <c r="W16" s="140"/>
      <c r="X16" s="139"/>
      <c r="Y16" s="139"/>
      <c r="Z16" s="139"/>
    </row>
    <row r="17" spans="1:26" ht="25.35" customHeight="1">
      <c r="A17" s="157">
        <v>5</v>
      </c>
      <c r="B17" s="157" t="s">
        <v>67</v>
      </c>
      <c r="C17" s="164" t="s">
        <v>299</v>
      </c>
      <c r="D17" s="163">
        <v>12858.89</v>
      </c>
      <c r="E17" s="162" t="s">
        <v>30</v>
      </c>
      <c r="F17" s="162" t="s">
        <v>30</v>
      </c>
      <c r="G17" s="163">
        <v>2078</v>
      </c>
      <c r="H17" s="162">
        <v>149</v>
      </c>
      <c r="I17" s="162">
        <f>G17/H17</f>
        <v>13.946308724832214</v>
      </c>
      <c r="J17" s="162">
        <v>18</v>
      </c>
      <c r="K17" s="162">
        <v>1</v>
      </c>
      <c r="L17" s="163">
        <v>12858.89</v>
      </c>
      <c r="M17" s="163">
        <v>2078</v>
      </c>
      <c r="N17" s="160">
        <v>44463</v>
      </c>
      <c r="O17" s="158" t="s">
        <v>43</v>
      </c>
      <c r="P17" s="140"/>
      <c r="Q17" s="172"/>
      <c r="R17" s="172"/>
      <c r="S17" s="172"/>
      <c r="T17" s="172"/>
      <c r="U17" s="173"/>
      <c r="V17" s="173"/>
      <c r="W17" s="139"/>
      <c r="X17" s="174"/>
      <c r="Y17" s="173"/>
      <c r="Z17" s="174"/>
    </row>
    <row r="18" spans="1:26" ht="25.35" customHeight="1">
      <c r="A18" s="157">
        <v>6</v>
      </c>
      <c r="B18" s="157">
        <v>4</v>
      </c>
      <c r="C18" s="164" t="s">
        <v>276</v>
      </c>
      <c r="D18" s="163">
        <v>11720</v>
      </c>
      <c r="E18" s="162">
        <v>23953</v>
      </c>
      <c r="F18" s="168">
        <f>(D18-E18)/E18</f>
        <v>-0.51070847075522896</v>
      </c>
      <c r="G18" s="163">
        <v>1892</v>
      </c>
      <c r="H18" s="162" t="s">
        <v>30</v>
      </c>
      <c r="I18" s="162" t="s">
        <v>30</v>
      </c>
      <c r="J18" s="162">
        <v>13</v>
      </c>
      <c r="K18" s="162">
        <v>3</v>
      </c>
      <c r="L18" s="163">
        <v>76676</v>
      </c>
      <c r="M18" s="163">
        <v>12350</v>
      </c>
      <c r="N18" s="160">
        <v>44449</v>
      </c>
      <c r="O18" s="158" t="s">
        <v>31</v>
      </c>
      <c r="P18" s="140"/>
      <c r="Q18" s="172"/>
      <c r="R18" s="172"/>
      <c r="S18" s="172"/>
      <c r="T18" s="172"/>
      <c r="U18" s="173"/>
      <c r="V18" s="173"/>
      <c r="W18" s="139"/>
      <c r="X18" s="174"/>
      <c r="Y18" s="174"/>
      <c r="Z18" s="173"/>
    </row>
    <row r="19" spans="1:26" ht="25.35" customHeight="1">
      <c r="A19" s="157">
        <v>7</v>
      </c>
      <c r="B19" s="157">
        <v>6</v>
      </c>
      <c r="C19" s="164" t="s">
        <v>236</v>
      </c>
      <c r="D19" s="163">
        <v>9288.15</v>
      </c>
      <c r="E19" s="162">
        <v>13251.66</v>
      </c>
      <c r="F19" s="168">
        <f>(D19-E19)/E19</f>
        <v>-0.29909535861922204</v>
      </c>
      <c r="G19" s="163">
        <v>1449</v>
      </c>
      <c r="H19" s="162">
        <v>56</v>
      </c>
      <c r="I19" s="162">
        <f>G19/H19</f>
        <v>25.875</v>
      </c>
      <c r="J19" s="162">
        <v>7</v>
      </c>
      <c r="K19" s="162">
        <v>7</v>
      </c>
      <c r="L19" s="163">
        <v>153139</v>
      </c>
      <c r="M19" s="163">
        <v>24824</v>
      </c>
      <c r="N19" s="160">
        <v>44421</v>
      </c>
      <c r="O19" s="158" t="s">
        <v>32</v>
      </c>
      <c r="P19" s="140"/>
      <c r="Q19" s="172"/>
      <c r="R19" s="172"/>
      <c r="S19" s="172"/>
      <c r="T19" s="172"/>
      <c r="U19" s="173"/>
      <c r="V19" s="173"/>
      <c r="W19" s="139"/>
      <c r="X19" s="174"/>
      <c r="Y19" s="174"/>
      <c r="Z19" s="173"/>
    </row>
    <row r="20" spans="1:26" ht="25.35" customHeight="1">
      <c r="A20" s="157">
        <v>8</v>
      </c>
      <c r="B20" s="157">
        <v>7</v>
      </c>
      <c r="C20" s="164" t="s">
        <v>245</v>
      </c>
      <c r="D20" s="163">
        <v>7952.69</v>
      </c>
      <c r="E20" s="162">
        <v>10875.17</v>
      </c>
      <c r="F20" s="168">
        <f>(D20-E20)/E20</f>
        <v>-0.26872959227304039</v>
      </c>
      <c r="G20" s="163">
        <v>1662</v>
      </c>
      <c r="H20" s="162">
        <v>140</v>
      </c>
      <c r="I20" s="162">
        <f>G20/H20</f>
        <v>11.871428571428572</v>
      </c>
      <c r="J20" s="162">
        <v>11</v>
      </c>
      <c r="K20" s="162">
        <v>6</v>
      </c>
      <c r="L20" s="163">
        <v>155342</v>
      </c>
      <c r="M20" s="163">
        <v>33648</v>
      </c>
      <c r="N20" s="160">
        <v>44428</v>
      </c>
      <c r="O20" s="158" t="s">
        <v>113</v>
      </c>
      <c r="P20" s="140"/>
      <c r="Q20" s="172"/>
      <c r="R20" s="172"/>
      <c r="S20" s="172"/>
      <c r="T20" s="172"/>
      <c r="U20" s="173"/>
      <c r="V20" s="173"/>
      <c r="W20" s="139"/>
      <c r="X20" s="174"/>
      <c r="Y20" s="174"/>
      <c r="Z20" s="173"/>
    </row>
    <row r="21" spans="1:26" ht="25.35" customHeight="1">
      <c r="A21" s="157">
        <v>9</v>
      </c>
      <c r="B21" s="157">
        <v>5</v>
      </c>
      <c r="C21" s="164" t="s">
        <v>273</v>
      </c>
      <c r="D21" s="163">
        <v>6801.23</v>
      </c>
      <c r="E21" s="162">
        <v>13671.05</v>
      </c>
      <c r="F21" s="168">
        <f>(D21-E21)/E21</f>
        <v>-0.50250858566094048</v>
      </c>
      <c r="G21" s="163">
        <v>1134</v>
      </c>
      <c r="H21" s="162">
        <v>74</v>
      </c>
      <c r="I21" s="162">
        <f>G21/H21</f>
        <v>15.324324324324325</v>
      </c>
      <c r="J21" s="162">
        <v>9</v>
      </c>
      <c r="K21" s="162">
        <v>4</v>
      </c>
      <c r="L21" s="163">
        <v>80735</v>
      </c>
      <c r="M21" s="163">
        <v>12618</v>
      </c>
      <c r="N21" s="160">
        <v>44442</v>
      </c>
      <c r="O21" s="158" t="s">
        <v>32</v>
      </c>
      <c r="P21" s="140"/>
      <c r="Q21" s="172"/>
      <c r="R21" s="172"/>
      <c r="S21" s="172"/>
      <c r="T21" s="172"/>
      <c r="U21" s="173"/>
      <c r="V21" s="173"/>
      <c r="W21" s="139"/>
      <c r="X21" s="174"/>
      <c r="Y21" s="174"/>
      <c r="Z21" s="173"/>
    </row>
    <row r="22" spans="1:26" ht="25.35" customHeight="1">
      <c r="A22" s="157">
        <v>10</v>
      </c>
      <c r="B22" s="157" t="s">
        <v>67</v>
      </c>
      <c r="C22" s="164" t="s">
        <v>291</v>
      </c>
      <c r="D22" s="163">
        <v>4953.74</v>
      </c>
      <c r="E22" s="162" t="s">
        <v>30</v>
      </c>
      <c r="F22" s="162" t="s">
        <v>30</v>
      </c>
      <c r="G22" s="163">
        <v>815</v>
      </c>
      <c r="H22" s="162">
        <v>142</v>
      </c>
      <c r="I22" s="162">
        <f>G22/H22</f>
        <v>5.73943661971831</v>
      </c>
      <c r="J22" s="162">
        <v>15</v>
      </c>
      <c r="K22" s="162">
        <v>1</v>
      </c>
      <c r="L22" s="163">
        <v>5519.43</v>
      </c>
      <c r="M22" s="163">
        <v>900</v>
      </c>
      <c r="N22" s="160">
        <v>44463</v>
      </c>
      <c r="O22" s="158" t="s">
        <v>27</v>
      </c>
      <c r="P22" s="140"/>
      <c r="Q22" s="172"/>
      <c r="R22" s="172"/>
      <c r="S22" s="172"/>
      <c r="T22" s="172"/>
      <c r="U22" s="173"/>
      <c r="V22" s="173"/>
      <c r="W22" s="139"/>
      <c r="X22" s="174"/>
      <c r="Y22" s="174"/>
      <c r="Z22" s="173"/>
    </row>
    <row r="23" spans="1:26" ht="25.35" customHeight="1">
      <c r="A23" s="144"/>
      <c r="B23" s="144"/>
      <c r="C23" s="159" t="s">
        <v>29</v>
      </c>
      <c r="D23" s="145">
        <f>SUM(D13:D22)</f>
        <v>232223.42000000004</v>
      </c>
      <c r="E23" s="145">
        <f t="shared" ref="E23:G23" si="0">SUM(E13:E22)</f>
        <v>297495.24999999994</v>
      </c>
      <c r="F23" s="108">
        <f t="shared" ref="F23" si="1">(D23-E23)/E23</f>
        <v>-0.21940461234254971</v>
      </c>
      <c r="G23" s="145">
        <f t="shared" si="0"/>
        <v>38533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214">
        <v>8</v>
      </c>
      <c r="C25" s="164" t="s">
        <v>263</v>
      </c>
      <c r="D25" s="163">
        <v>3256.68</v>
      </c>
      <c r="E25" s="162">
        <v>8554.57</v>
      </c>
      <c r="F25" s="168">
        <f>(D25-E25)/E25</f>
        <v>-0.61930523685001115</v>
      </c>
      <c r="G25" s="163">
        <v>493</v>
      </c>
      <c r="H25" s="162">
        <v>18</v>
      </c>
      <c r="I25" s="162">
        <f t="shared" ref="I25:I30" si="2">G25/H25</f>
        <v>27.388888888888889</v>
      </c>
      <c r="J25" s="162">
        <v>5</v>
      </c>
      <c r="K25" s="162">
        <v>4</v>
      </c>
      <c r="L25" s="163">
        <v>37982.980000000003</v>
      </c>
      <c r="M25" s="163">
        <v>5934</v>
      </c>
      <c r="N25" s="160">
        <v>44442</v>
      </c>
      <c r="O25" s="158" t="s">
        <v>34</v>
      </c>
      <c r="P25" s="140"/>
      <c r="Q25" s="172"/>
      <c r="R25" s="172"/>
      <c r="S25" s="172"/>
      <c r="T25" s="172"/>
      <c r="U25" s="173"/>
      <c r="V25" s="173"/>
      <c r="W25" s="139"/>
      <c r="X25" s="174"/>
      <c r="Y25" s="174"/>
      <c r="Z25" s="173"/>
    </row>
    <row r="26" spans="1:26" ht="25.35" customHeight="1">
      <c r="A26" s="157">
        <v>12</v>
      </c>
      <c r="B26" s="157">
        <v>9</v>
      </c>
      <c r="C26" s="164" t="s">
        <v>207</v>
      </c>
      <c r="D26" s="163">
        <v>2533.2800000000002</v>
      </c>
      <c r="E26" s="162">
        <v>4805.54</v>
      </c>
      <c r="F26" s="168">
        <f>(D26-E26)/E26</f>
        <v>-0.47284176179992254</v>
      </c>
      <c r="G26" s="163">
        <v>490</v>
      </c>
      <c r="H26" s="162">
        <v>24</v>
      </c>
      <c r="I26" s="162">
        <f t="shared" si="2"/>
        <v>20.416666666666668</v>
      </c>
      <c r="J26" s="162">
        <v>4</v>
      </c>
      <c r="K26" s="162">
        <v>10</v>
      </c>
      <c r="L26" s="163">
        <v>223853</v>
      </c>
      <c r="M26" s="163">
        <v>48345</v>
      </c>
      <c r="N26" s="160">
        <v>44400</v>
      </c>
      <c r="O26" s="158" t="s">
        <v>32</v>
      </c>
      <c r="P26" s="140"/>
      <c r="Q26" s="172"/>
      <c r="R26" s="172"/>
      <c r="S26" s="172"/>
      <c r="T26" s="172"/>
      <c r="U26" s="173"/>
      <c r="V26" s="173"/>
      <c r="W26" s="139"/>
      <c r="X26" s="174"/>
      <c r="Y26" s="173"/>
      <c r="Z26" s="174"/>
    </row>
    <row r="27" spans="1:26" ht="25.35" customHeight="1">
      <c r="A27" s="157">
        <v>13</v>
      </c>
      <c r="B27" s="157" t="s">
        <v>67</v>
      </c>
      <c r="C27" s="164" t="s">
        <v>485</v>
      </c>
      <c r="D27" s="163">
        <v>1560.21</v>
      </c>
      <c r="E27" s="162" t="s">
        <v>30</v>
      </c>
      <c r="F27" s="162" t="s">
        <v>30</v>
      </c>
      <c r="G27" s="163">
        <v>330</v>
      </c>
      <c r="H27" s="162">
        <v>45</v>
      </c>
      <c r="I27" s="162">
        <f t="shared" si="2"/>
        <v>7.333333333333333</v>
      </c>
      <c r="J27" s="162">
        <v>8</v>
      </c>
      <c r="K27" s="162">
        <v>1</v>
      </c>
      <c r="L27" s="163">
        <v>1560.21</v>
      </c>
      <c r="M27" s="163">
        <v>330</v>
      </c>
      <c r="N27" s="160">
        <v>44463</v>
      </c>
      <c r="O27" s="158" t="s">
        <v>301</v>
      </c>
      <c r="P27" s="140"/>
      <c r="Q27" s="172"/>
      <c r="R27" s="172"/>
      <c r="S27" s="172"/>
      <c r="T27" s="172"/>
      <c r="U27" s="173"/>
      <c r="V27" s="173"/>
      <c r="W27" s="139"/>
      <c r="X27" s="173"/>
      <c r="Y27" s="174"/>
      <c r="Z27" s="174"/>
    </row>
    <row r="28" spans="1:26" ht="25.35" customHeight="1">
      <c r="A28" s="157">
        <v>14</v>
      </c>
      <c r="B28" s="157">
        <v>13</v>
      </c>
      <c r="C28" s="164" t="s">
        <v>192</v>
      </c>
      <c r="D28" s="163">
        <v>1541.7</v>
      </c>
      <c r="E28" s="162">
        <v>2225.79</v>
      </c>
      <c r="F28" s="168">
        <f>(D28-E28)/E28</f>
        <v>-0.30734705430431442</v>
      </c>
      <c r="G28" s="163">
        <v>239</v>
      </c>
      <c r="H28" s="162">
        <v>7</v>
      </c>
      <c r="I28" s="162">
        <f t="shared" si="2"/>
        <v>34.142857142857146</v>
      </c>
      <c r="J28" s="162">
        <v>1</v>
      </c>
      <c r="K28" s="162">
        <v>11</v>
      </c>
      <c r="L28" s="163">
        <v>89351.360000000001</v>
      </c>
      <c r="M28" s="163">
        <v>14335</v>
      </c>
      <c r="N28" s="160">
        <v>44393</v>
      </c>
      <c r="O28" s="158" t="s">
        <v>73</v>
      </c>
      <c r="P28" s="140"/>
      <c r="Q28" s="172"/>
      <c r="R28" s="172"/>
      <c r="T28" s="172"/>
      <c r="U28" s="172"/>
      <c r="V28" s="173"/>
      <c r="W28" s="173"/>
      <c r="X28" s="139"/>
      <c r="Y28" s="174"/>
      <c r="Z28" s="174"/>
    </row>
    <row r="29" spans="1:26" ht="25.35" customHeight="1">
      <c r="A29" s="157">
        <v>15</v>
      </c>
      <c r="B29" s="157" t="s">
        <v>40</v>
      </c>
      <c r="C29" s="164" t="s">
        <v>300</v>
      </c>
      <c r="D29" s="163">
        <v>1457.12</v>
      </c>
      <c r="E29" s="162" t="s">
        <v>30</v>
      </c>
      <c r="F29" s="162" t="s">
        <v>30</v>
      </c>
      <c r="G29" s="163">
        <v>302</v>
      </c>
      <c r="H29" s="162">
        <v>11</v>
      </c>
      <c r="I29" s="162">
        <f t="shared" si="2"/>
        <v>27.454545454545453</v>
      </c>
      <c r="J29" s="162">
        <v>7</v>
      </c>
      <c r="K29" s="162">
        <v>0</v>
      </c>
      <c r="L29" s="163">
        <v>1457.12</v>
      </c>
      <c r="M29" s="163">
        <v>302</v>
      </c>
      <c r="N29" s="160" t="s">
        <v>190</v>
      </c>
      <c r="O29" s="158" t="s">
        <v>27</v>
      </c>
      <c r="P29" s="140"/>
      <c r="Q29" s="172"/>
      <c r="R29" s="172"/>
      <c r="S29" s="172"/>
      <c r="T29" s="172"/>
      <c r="U29" s="173"/>
      <c r="V29" s="173"/>
      <c r="W29" s="139"/>
      <c r="X29" s="174"/>
      <c r="Y29" s="173"/>
      <c r="Z29" s="174"/>
    </row>
    <row r="30" spans="1:26" ht="25.35" customHeight="1">
      <c r="A30" s="157">
        <v>16</v>
      </c>
      <c r="B30" s="157" t="s">
        <v>67</v>
      </c>
      <c r="C30" s="164" t="s">
        <v>302</v>
      </c>
      <c r="D30" s="163">
        <v>1177.0999999999999</v>
      </c>
      <c r="E30" s="162" t="s">
        <v>30</v>
      </c>
      <c r="F30" s="162" t="s">
        <v>30</v>
      </c>
      <c r="G30" s="163">
        <v>184</v>
      </c>
      <c r="H30" s="162">
        <v>44</v>
      </c>
      <c r="I30" s="162">
        <f t="shared" si="2"/>
        <v>4.1818181818181817</v>
      </c>
      <c r="J30" s="162">
        <v>6</v>
      </c>
      <c r="K30" s="162">
        <v>1</v>
      </c>
      <c r="L30" s="163">
        <v>1177.0999999999999</v>
      </c>
      <c r="M30" s="163">
        <v>184</v>
      </c>
      <c r="N30" s="160">
        <v>44463</v>
      </c>
      <c r="O30" s="158" t="s">
        <v>303</v>
      </c>
      <c r="P30" s="140"/>
      <c r="Q30" s="172"/>
      <c r="R30" s="172"/>
      <c r="S30" s="172"/>
      <c r="T30" s="172"/>
      <c r="U30" s="173"/>
      <c r="V30" s="173"/>
      <c r="W30" s="139"/>
      <c r="X30" s="174"/>
      <c r="Y30" s="173"/>
      <c r="Z30" s="174"/>
    </row>
    <row r="31" spans="1:26" ht="24.6" customHeight="1">
      <c r="A31" s="157">
        <v>17</v>
      </c>
      <c r="B31" s="91">
        <v>12</v>
      </c>
      <c r="C31" s="164" t="s">
        <v>242</v>
      </c>
      <c r="D31" s="163">
        <v>1073.9000000000001</v>
      </c>
      <c r="E31" s="162">
        <v>2784.93</v>
      </c>
      <c r="F31" s="168">
        <f>(D31-E31)/E31</f>
        <v>-0.61438887153357524</v>
      </c>
      <c r="G31" s="163">
        <v>180</v>
      </c>
      <c r="H31" s="167" t="s">
        <v>30</v>
      </c>
      <c r="I31" s="162" t="s">
        <v>30</v>
      </c>
      <c r="J31" s="162">
        <v>6</v>
      </c>
      <c r="K31" s="162">
        <v>7</v>
      </c>
      <c r="L31" s="163">
        <v>42016.670000000006</v>
      </c>
      <c r="M31" s="163">
        <v>7632</v>
      </c>
      <c r="N31" s="160">
        <v>44421</v>
      </c>
      <c r="O31" s="158" t="s">
        <v>243</v>
      </c>
      <c r="P31" s="140"/>
      <c r="R31" s="161"/>
      <c r="T31" s="140"/>
      <c r="U31" s="139"/>
      <c r="V31" s="139"/>
      <c r="W31" s="139"/>
      <c r="X31" s="139"/>
      <c r="Y31" s="140"/>
      <c r="Z31" s="139"/>
    </row>
    <row r="32" spans="1:26" ht="24.6" customHeight="1">
      <c r="A32" s="157">
        <v>18</v>
      </c>
      <c r="B32" s="91">
        <v>10</v>
      </c>
      <c r="C32" s="164" t="s">
        <v>264</v>
      </c>
      <c r="D32" s="163">
        <v>1052.3499999999999</v>
      </c>
      <c r="E32" s="162">
        <v>3308</v>
      </c>
      <c r="F32" s="168">
        <f>(D32-E32)/E32</f>
        <v>-0.68187726723095532</v>
      </c>
      <c r="G32" s="163">
        <v>204</v>
      </c>
      <c r="H32" s="167">
        <v>10</v>
      </c>
      <c r="I32" s="162">
        <f>G32/H32</f>
        <v>20.399999999999999</v>
      </c>
      <c r="J32" s="167">
        <v>2</v>
      </c>
      <c r="K32" s="162">
        <v>4</v>
      </c>
      <c r="L32" s="163">
        <v>22864.69</v>
      </c>
      <c r="M32" s="163">
        <v>5053</v>
      </c>
      <c r="N32" s="160">
        <v>44442</v>
      </c>
      <c r="O32" s="158" t="s">
        <v>265</v>
      </c>
      <c r="P32" s="140"/>
      <c r="R32" s="161"/>
      <c r="T32" s="140"/>
      <c r="U32" s="139"/>
      <c r="V32" s="139"/>
      <c r="W32" s="139"/>
      <c r="X32" s="139"/>
      <c r="Y32" s="140"/>
      <c r="Z32" s="139"/>
    </row>
    <row r="33" spans="1:26" ht="24.6" customHeight="1">
      <c r="A33" s="157">
        <v>19</v>
      </c>
      <c r="B33" s="91">
        <v>14</v>
      </c>
      <c r="C33" s="164" t="s">
        <v>213</v>
      </c>
      <c r="D33" s="163">
        <v>891.45</v>
      </c>
      <c r="E33" s="162">
        <v>1893.8499999999997</v>
      </c>
      <c r="F33" s="168">
        <f>(D33-E33)/E33</f>
        <v>-0.52929218259101818</v>
      </c>
      <c r="G33" s="163">
        <v>129</v>
      </c>
      <c r="H33" s="167">
        <v>5</v>
      </c>
      <c r="I33" s="162">
        <f>G33/H33</f>
        <v>25.8</v>
      </c>
      <c r="J33" s="167">
        <v>1</v>
      </c>
      <c r="K33" s="162">
        <v>9</v>
      </c>
      <c r="L33" s="163">
        <v>178586.84</v>
      </c>
      <c r="M33" s="163">
        <v>28333</v>
      </c>
      <c r="N33" s="160">
        <v>44407</v>
      </c>
      <c r="O33" s="158" t="s">
        <v>212</v>
      </c>
      <c r="P33" s="140"/>
      <c r="R33" s="161"/>
      <c r="T33" s="140"/>
      <c r="U33" s="139"/>
      <c r="V33" s="139"/>
      <c r="W33" s="139"/>
      <c r="X33" s="139"/>
      <c r="Y33" s="140"/>
      <c r="Z33" s="139"/>
    </row>
    <row r="34" spans="1:26" ht="25.35" customHeight="1">
      <c r="A34" s="157">
        <v>20</v>
      </c>
      <c r="B34" s="157">
        <v>11</v>
      </c>
      <c r="C34" s="164" t="s">
        <v>262</v>
      </c>
      <c r="D34" s="163">
        <v>886.69</v>
      </c>
      <c r="E34" s="162">
        <v>3097.39</v>
      </c>
      <c r="F34" s="168">
        <f>(D34-E34)/E34</f>
        <v>-0.71372994682619884</v>
      </c>
      <c r="G34" s="163">
        <v>133</v>
      </c>
      <c r="H34" s="162">
        <v>5</v>
      </c>
      <c r="I34" s="162">
        <f>G34/H34</f>
        <v>26.6</v>
      </c>
      <c r="J34" s="162">
        <v>2</v>
      </c>
      <c r="K34" s="162">
        <v>4</v>
      </c>
      <c r="L34" s="163">
        <v>15918.32</v>
      </c>
      <c r="M34" s="163">
        <v>2653</v>
      </c>
      <c r="N34" s="160">
        <v>44442</v>
      </c>
      <c r="O34" s="158" t="s">
        <v>27</v>
      </c>
      <c r="P34" s="140"/>
      <c r="Q34" s="172"/>
      <c r="R34" s="172"/>
      <c r="S34" s="172"/>
      <c r="T34" s="172"/>
      <c r="U34" s="173"/>
      <c r="V34" s="173"/>
      <c r="W34" s="139"/>
      <c r="X34" s="174"/>
      <c r="Y34" s="173"/>
      <c r="Z34" s="174"/>
    </row>
    <row r="35" spans="1:26" ht="25.2" customHeight="1">
      <c r="A35" s="144"/>
      <c r="B35" s="144"/>
      <c r="C35" s="159" t="s">
        <v>85</v>
      </c>
      <c r="D35" s="145">
        <f>SUM(D23:D34)</f>
        <v>247653.90000000005</v>
      </c>
      <c r="E35" s="145">
        <f t="shared" ref="E35:G35" si="3">SUM(E23:E34)</f>
        <v>324165.31999999989</v>
      </c>
      <c r="F35" s="108">
        <f>(D35-E35)/E35</f>
        <v>-0.23602592652415708</v>
      </c>
      <c r="G35" s="145">
        <f t="shared" si="3"/>
        <v>41217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6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6" ht="25.35" customHeight="1">
      <c r="A37" s="157">
        <v>21</v>
      </c>
      <c r="B37" s="157">
        <v>19</v>
      </c>
      <c r="C37" s="166" t="s">
        <v>98</v>
      </c>
      <c r="D37" s="163">
        <v>557.59</v>
      </c>
      <c r="E37" s="163">
        <v>531</v>
      </c>
      <c r="F37" s="168">
        <f>(D37-E37)/E37</f>
        <v>5.0075329566855051E-2</v>
      </c>
      <c r="G37" s="163">
        <v>107</v>
      </c>
      <c r="H37" s="162" t="s">
        <v>30</v>
      </c>
      <c r="I37" s="162" t="s">
        <v>30</v>
      </c>
      <c r="J37" s="162">
        <v>2</v>
      </c>
      <c r="K37" s="162">
        <v>20</v>
      </c>
      <c r="L37" s="163">
        <v>13100.59</v>
      </c>
      <c r="M37" s="163">
        <v>2338</v>
      </c>
      <c r="N37" s="160">
        <v>44330</v>
      </c>
      <c r="O37" s="154" t="s">
        <v>99</v>
      </c>
      <c r="P37" s="140"/>
      <c r="Q37" s="172"/>
      <c r="R37" s="172"/>
      <c r="S37" s="172"/>
      <c r="T37" s="172"/>
      <c r="U37" s="173"/>
      <c r="V37" s="173"/>
      <c r="W37" s="139"/>
      <c r="X37" s="174"/>
      <c r="Y37" s="173"/>
      <c r="Z37" s="174"/>
    </row>
    <row r="38" spans="1:26" ht="25.35" customHeight="1">
      <c r="A38" s="157">
        <v>22</v>
      </c>
      <c r="B38" s="157">
        <v>20</v>
      </c>
      <c r="C38" s="164" t="s">
        <v>191</v>
      </c>
      <c r="D38" s="163">
        <v>309.58999999999997</v>
      </c>
      <c r="E38" s="162">
        <v>399.88</v>
      </c>
      <c r="F38" s="168">
        <f>(D38-E38)/E38</f>
        <v>-0.22579273782134646</v>
      </c>
      <c r="G38" s="163">
        <v>57</v>
      </c>
      <c r="H38" s="162">
        <v>2</v>
      </c>
      <c r="I38" s="162">
        <f t="shared" ref="I38:I44" si="4">G38/H38</f>
        <v>28.5</v>
      </c>
      <c r="J38" s="162">
        <v>1</v>
      </c>
      <c r="K38" s="162">
        <v>11</v>
      </c>
      <c r="L38" s="163">
        <v>158264.74</v>
      </c>
      <c r="M38" s="163">
        <v>32749</v>
      </c>
      <c r="N38" s="160">
        <v>44393</v>
      </c>
      <c r="O38" s="158" t="s">
        <v>34</v>
      </c>
      <c r="P38" s="140"/>
      <c r="Q38" s="172"/>
      <c r="R38" s="172"/>
      <c r="S38" s="172"/>
      <c r="T38" s="172"/>
      <c r="U38" s="173"/>
      <c r="V38" s="173"/>
      <c r="W38" s="139"/>
      <c r="X38" s="174"/>
      <c r="Y38" s="173"/>
      <c r="Z38" s="174"/>
    </row>
    <row r="39" spans="1:26" ht="25.35" customHeight="1">
      <c r="A39" s="157">
        <v>23</v>
      </c>
      <c r="B39" s="157">
        <v>16</v>
      </c>
      <c r="C39" s="164" t="s">
        <v>244</v>
      </c>
      <c r="D39" s="163">
        <v>241</v>
      </c>
      <c r="E39" s="163">
        <v>1277</v>
      </c>
      <c r="F39" s="168">
        <f>(D39-E39)/E39</f>
        <v>-0.81127642913077525</v>
      </c>
      <c r="G39" s="163">
        <v>38</v>
      </c>
      <c r="H39" s="162">
        <v>3</v>
      </c>
      <c r="I39" s="162">
        <f t="shared" si="4"/>
        <v>12.666666666666666</v>
      </c>
      <c r="J39" s="162">
        <v>1</v>
      </c>
      <c r="K39" s="162">
        <v>6</v>
      </c>
      <c r="L39" s="163">
        <v>10839.86</v>
      </c>
      <c r="M39" s="163">
        <v>2313</v>
      </c>
      <c r="N39" s="160">
        <v>44421</v>
      </c>
      <c r="O39" s="158" t="s">
        <v>43</v>
      </c>
      <c r="P39" s="140"/>
      <c r="Q39" s="172"/>
      <c r="R39" s="172"/>
      <c r="S39" s="172"/>
      <c r="T39" s="172"/>
      <c r="U39" s="173"/>
      <c r="V39" s="173"/>
      <c r="W39" s="139"/>
      <c r="X39" s="174"/>
      <c r="Y39" s="173"/>
      <c r="Z39" s="174"/>
    </row>
    <row r="40" spans="1:26" ht="25.35" customHeight="1">
      <c r="A40" s="157">
        <v>24</v>
      </c>
      <c r="B40" s="157">
        <v>24</v>
      </c>
      <c r="C40" s="164" t="s">
        <v>259</v>
      </c>
      <c r="D40" s="163">
        <v>176</v>
      </c>
      <c r="E40" s="162">
        <v>208</v>
      </c>
      <c r="F40" s="168">
        <f>(D40-E40)/E40</f>
        <v>-0.15384615384615385</v>
      </c>
      <c r="G40" s="163">
        <v>32</v>
      </c>
      <c r="H40" s="162">
        <v>4</v>
      </c>
      <c r="I40" s="162">
        <f t="shared" si="4"/>
        <v>8</v>
      </c>
      <c r="J40" s="162">
        <v>1</v>
      </c>
      <c r="K40" s="162">
        <v>5</v>
      </c>
      <c r="L40" s="163">
        <v>12625.89</v>
      </c>
      <c r="M40" s="163">
        <v>2380</v>
      </c>
      <c r="N40" s="160">
        <v>44435</v>
      </c>
      <c r="O40" s="158" t="s">
        <v>43</v>
      </c>
      <c r="P40" s="140"/>
      <c r="R40" s="161"/>
      <c r="T40" s="140"/>
      <c r="U40" s="139"/>
      <c r="V40" s="139"/>
      <c r="W40" s="140"/>
      <c r="X40" s="139"/>
      <c r="Y40" s="139"/>
      <c r="Z40" s="139"/>
    </row>
    <row r="41" spans="1:26" ht="25.35" customHeight="1">
      <c r="A41" s="157">
        <v>25</v>
      </c>
      <c r="B41" s="157">
        <v>17</v>
      </c>
      <c r="C41" s="164" t="s">
        <v>281</v>
      </c>
      <c r="D41" s="163">
        <v>100.7</v>
      </c>
      <c r="E41" s="162">
        <v>777.67</v>
      </c>
      <c r="F41" s="168">
        <f>(D41-E41)/E41</f>
        <v>-0.87051062790129485</v>
      </c>
      <c r="G41" s="163">
        <v>26</v>
      </c>
      <c r="H41" s="162">
        <v>9</v>
      </c>
      <c r="I41" s="162">
        <f t="shared" si="4"/>
        <v>2.8888888888888888</v>
      </c>
      <c r="J41" s="162">
        <v>4</v>
      </c>
      <c r="K41" s="162">
        <v>3</v>
      </c>
      <c r="L41" s="163">
        <v>4102.91</v>
      </c>
      <c r="M41" s="163">
        <v>964</v>
      </c>
      <c r="N41" s="160">
        <v>44449</v>
      </c>
      <c r="O41" s="158" t="s">
        <v>27</v>
      </c>
      <c r="P41" s="140"/>
      <c r="Q41" s="172"/>
      <c r="R41" s="172"/>
      <c r="S41" s="172"/>
      <c r="T41" s="172"/>
      <c r="U41" s="173"/>
      <c r="V41" s="173"/>
      <c r="W41" s="139"/>
      <c r="X41" s="174"/>
      <c r="Y41" s="173"/>
      <c r="Z41" s="174"/>
    </row>
    <row r="42" spans="1:26" ht="25.35" customHeight="1">
      <c r="A42" s="157">
        <v>26</v>
      </c>
      <c r="B42" s="167" t="s">
        <v>30</v>
      </c>
      <c r="C42" s="166" t="s">
        <v>66</v>
      </c>
      <c r="D42" s="163">
        <v>100</v>
      </c>
      <c r="E42" s="162" t="s">
        <v>30</v>
      </c>
      <c r="F42" s="162" t="s">
        <v>30</v>
      </c>
      <c r="G42" s="163">
        <v>20</v>
      </c>
      <c r="H42" s="162">
        <v>1</v>
      </c>
      <c r="I42" s="162">
        <f t="shared" si="4"/>
        <v>20</v>
      </c>
      <c r="J42" s="162">
        <v>1</v>
      </c>
      <c r="K42" s="162" t="s">
        <v>30</v>
      </c>
      <c r="L42" s="163">
        <v>129490</v>
      </c>
      <c r="M42" s="163">
        <v>22319</v>
      </c>
      <c r="N42" s="160">
        <v>43868</v>
      </c>
      <c r="O42" s="158" t="s">
        <v>33</v>
      </c>
      <c r="P42" s="140"/>
      <c r="Q42" s="172"/>
      <c r="R42" s="172"/>
      <c r="S42" s="172"/>
      <c r="T42" s="172"/>
      <c r="U42" s="173"/>
      <c r="V42" s="173"/>
      <c r="W42" s="139"/>
      <c r="X42" s="174"/>
      <c r="Y42" s="173"/>
      <c r="Z42" s="174"/>
    </row>
    <row r="43" spans="1:26" ht="25.35" customHeight="1">
      <c r="A43" s="157">
        <v>27</v>
      </c>
      <c r="B43" s="167" t="s">
        <v>30</v>
      </c>
      <c r="C43" s="166" t="s">
        <v>304</v>
      </c>
      <c r="D43" s="163">
        <v>100</v>
      </c>
      <c r="E43" s="162" t="s">
        <v>30</v>
      </c>
      <c r="F43" s="162" t="s">
        <v>30</v>
      </c>
      <c r="G43" s="163">
        <v>20</v>
      </c>
      <c r="H43" s="162">
        <v>1</v>
      </c>
      <c r="I43" s="162">
        <f t="shared" si="4"/>
        <v>20</v>
      </c>
      <c r="J43" s="162">
        <v>1</v>
      </c>
      <c r="K43" s="162" t="s">
        <v>30</v>
      </c>
      <c r="L43" s="163">
        <v>27640</v>
      </c>
      <c r="M43" s="163">
        <v>5482</v>
      </c>
      <c r="N43" s="160">
        <v>43272</v>
      </c>
      <c r="O43" s="158" t="s">
        <v>33</v>
      </c>
      <c r="P43" s="140"/>
      <c r="Q43" s="172"/>
      <c r="R43" s="172"/>
      <c r="S43" s="172"/>
      <c r="T43" s="172"/>
      <c r="U43" s="173"/>
      <c r="V43" s="173"/>
      <c r="W43" s="139"/>
      <c r="X43" s="174"/>
      <c r="Y43" s="174"/>
      <c r="Z43" s="173"/>
    </row>
    <row r="44" spans="1:26" ht="25.35" customHeight="1">
      <c r="A44" s="157">
        <v>28</v>
      </c>
      <c r="B44" s="167" t="s">
        <v>30</v>
      </c>
      <c r="C44" s="166" t="s">
        <v>305</v>
      </c>
      <c r="D44" s="163">
        <v>100</v>
      </c>
      <c r="E44" s="162" t="s">
        <v>30</v>
      </c>
      <c r="F44" s="162" t="s">
        <v>30</v>
      </c>
      <c r="G44" s="163">
        <v>20</v>
      </c>
      <c r="H44" s="162">
        <v>1</v>
      </c>
      <c r="I44" s="162">
        <f t="shared" si="4"/>
        <v>20</v>
      </c>
      <c r="J44" s="162">
        <v>1</v>
      </c>
      <c r="K44" s="162" t="s">
        <v>30</v>
      </c>
      <c r="L44" s="163">
        <v>66055</v>
      </c>
      <c r="M44" s="163">
        <v>11749</v>
      </c>
      <c r="N44" s="160">
        <v>43182</v>
      </c>
      <c r="O44" s="158" t="s">
        <v>33</v>
      </c>
      <c r="P44" s="140"/>
      <c r="Q44" s="172"/>
      <c r="R44" s="172"/>
      <c r="S44" s="172"/>
      <c r="T44" s="172"/>
      <c r="U44" s="173"/>
      <c r="V44" s="173"/>
      <c r="W44" s="139"/>
      <c r="X44" s="174"/>
      <c r="Y44" s="174"/>
      <c r="Z44" s="173"/>
    </row>
    <row r="45" spans="1:26" ht="25.35" customHeight="1">
      <c r="A45" s="157">
        <v>29</v>
      </c>
      <c r="B45" s="157">
        <v>23</v>
      </c>
      <c r="C45" s="164" t="s">
        <v>230</v>
      </c>
      <c r="D45" s="163">
        <v>90</v>
      </c>
      <c r="E45" s="162">
        <v>216</v>
      </c>
      <c r="F45" s="168">
        <f>(D45-E45)/E45</f>
        <v>-0.58333333333333337</v>
      </c>
      <c r="G45" s="163">
        <v>18</v>
      </c>
      <c r="H45" s="162" t="s">
        <v>30</v>
      </c>
      <c r="I45" s="162" t="s">
        <v>30</v>
      </c>
      <c r="J45" s="162">
        <v>1</v>
      </c>
      <c r="K45" s="162">
        <v>8</v>
      </c>
      <c r="L45" s="163">
        <v>3859</v>
      </c>
      <c r="M45" s="163">
        <v>686</v>
      </c>
      <c r="N45" s="160">
        <v>44414</v>
      </c>
      <c r="O45" s="158" t="s">
        <v>231</v>
      </c>
      <c r="P45" s="140"/>
      <c r="Q45" s="172"/>
      <c r="R45" s="172"/>
      <c r="S45" s="172"/>
      <c r="T45" s="172"/>
      <c r="U45" s="173"/>
      <c r="V45" s="173"/>
      <c r="W45" s="139"/>
      <c r="X45" s="173"/>
      <c r="Y45" s="174"/>
      <c r="Z45" s="174"/>
    </row>
    <row r="46" spans="1:26" ht="25.35" customHeight="1">
      <c r="A46" s="157">
        <v>30</v>
      </c>
      <c r="B46" s="167" t="s">
        <v>30</v>
      </c>
      <c r="C46" s="164" t="s">
        <v>486</v>
      </c>
      <c r="D46" s="163">
        <v>38</v>
      </c>
      <c r="E46" s="162" t="s">
        <v>30</v>
      </c>
      <c r="F46" s="162" t="s">
        <v>30</v>
      </c>
      <c r="G46" s="163">
        <v>6</v>
      </c>
      <c r="H46" s="162">
        <v>1</v>
      </c>
      <c r="I46" s="162">
        <f>G46/H46</f>
        <v>6</v>
      </c>
      <c r="J46" s="162">
        <v>1</v>
      </c>
      <c r="K46" s="162" t="s">
        <v>30</v>
      </c>
      <c r="L46" s="163">
        <v>11084.52</v>
      </c>
      <c r="M46" s="163">
        <v>2079</v>
      </c>
      <c r="N46" s="160">
        <v>44365</v>
      </c>
      <c r="O46" s="158" t="s">
        <v>43</v>
      </c>
      <c r="P46" s="140"/>
      <c r="Q46" s="172"/>
      <c r="R46" s="172"/>
      <c r="S46" s="172"/>
      <c r="T46" s="172"/>
      <c r="U46" s="173"/>
      <c r="V46" s="173"/>
      <c r="W46" s="139"/>
      <c r="X46" s="173"/>
      <c r="Y46" s="174"/>
      <c r="Z46" s="174"/>
    </row>
    <row r="47" spans="1:26" ht="25.35" customHeight="1">
      <c r="A47" s="144"/>
      <c r="B47" s="144"/>
      <c r="C47" s="159" t="s">
        <v>116</v>
      </c>
      <c r="D47" s="145">
        <f>SUM(D35:D46)</f>
        <v>249466.78000000006</v>
      </c>
      <c r="E47" s="145">
        <f t="shared" ref="E47:G47" si="5">SUM(E35:E46)</f>
        <v>327574.86999999988</v>
      </c>
      <c r="F47" s="108">
        <f t="shared" ref="F47" si="6">(D47-E47)/E47</f>
        <v>-0.23844347400641525</v>
      </c>
      <c r="G47" s="145">
        <f t="shared" si="5"/>
        <v>41561</v>
      </c>
      <c r="H47" s="145"/>
      <c r="I47" s="147"/>
      <c r="J47" s="146"/>
      <c r="K47" s="148"/>
      <c r="L47" s="149"/>
      <c r="M47" s="153"/>
      <c r="N47" s="150"/>
      <c r="O47" s="154"/>
    </row>
    <row r="48" spans="1:26" ht="23.1" customHeight="1"/>
    <row r="49" spans="18:18" ht="17.25" customHeight="1"/>
    <row r="62" spans="18:18">
      <c r="R62" s="140"/>
    </row>
    <row r="65" spans="16:16">
      <c r="P65" s="140"/>
    </row>
    <row r="69" spans="16:16" ht="12" customHeight="1"/>
  </sheetData>
  <sortState xmlns:xlrd2="http://schemas.microsoft.com/office/spreadsheetml/2017/richdata2" ref="B13:O46">
    <sortCondition descending="1" ref="D13:D46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85455-CACC-46DD-A7F5-0F1468ED2F55}">
  <dimension ref="A1:AA67"/>
  <sheetViews>
    <sheetView topLeftCell="A23" zoomScale="60" zoomScaleNormal="60" workbookViewId="0">
      <selection activeCell="A37" sqref="A37:XFD37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4" width="12" style="137" bestFit="1" customWidth="1"/>
    <col min="25" max="25" width="13.6640625" style="137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293</v>
      </c>
      <c r="F1" s="2"/>
      <c r="G1" s="2"/>
      <c r="H1" s="2"/>
      <c r="I1" s="2"/>
    </row>
    <row r="2" spans="1:27" ht="19.5" customHeight="1">
      <c r="E2" s="2" t="s">
        <v>294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138" t="s">
        <v>289</v>
      </c>
      <c r="E6" s="138" t="s">
        <v>277</v>
      </c>
      <c r="F6" s="343"/>
      <c r="G6" s="138" t="s">
        <v>289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205"/>
      <c r="E9" s="205"/>
      <c r="F9" s="342" t="s">
        <v>15</v>
      </c>
      <c r="G9" s="205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>
      <c r="A10" s="346"/>
      <c r="B10" s="346"/>
      <c r="C10" s="343"/>
      <c r="D10" s="206" t="s">
        <v>290</v>
      </c>
      <c r="E10" s="206" t="s">
        <v>278</v>
      </c>
      <c r="F10" s="343"/>
      <c r="G10" s="206" t="s">
        <v>290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206" t="s">
        <v>14</v>
      </c>
      <c r="E11" s="138" t="s">
        <v>14</v>
      </c>
      <c r="F11" s="343"/>
      <c r="G11" s="206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207"/>
      <c r="E12" s="5" t="s">
        <v>2</v>
      </c>
      <c r="F12" s="344"/>
      <c r="G12" s="207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8"/>
      <c r="X12" s="139"/>
      <c r="Y12" s="139"/>
      <c r="Z12" s="33"/>
    </row>
    <row r="13" spans="1:27" ht="25.35" customHeight="1">
      <c r="A13" s="157">
        <v>1</v>
      </c>
      <c r="B13" s="176">
        <v>2</v>
      </c>
      <c r="C13" s="164" t="s">
        <v>285</v>
      </c>
      <c r="D13" s="163">
        <v>144121.26999999999</v>
      </c>
      <c r="E13" s="162" t="s">
        <v>30</v>
      </c>
      <c r="F13" s="168" t="s">
        <v>30</v>
      </c>
      <c r="G13" s="163">
        <v>20676</v>
      </c>
      <c r="H13" s="162">
        <v>302</v>
      </c>
      <c r="I13" s="162">
        <f>G13/H13</f>
        <v>68.463576158940398</v>
      </c>
      <c r="J13" s="162">
        <v>17</v>
      </c>
      <c r="K13" s="162">
        <v>1</v>
      </c>
      <c r="L13" s="163">
        <v>157784.22</v>
      </c>
      <c r="M13" s="163">
        <v>22562</v>
      </c>
      <c r="N13" s="160">
        <v>44456</v>
      </c>
      <c r="O13" s="158" t="s">
        <v>34</v>
      </c>
      <c r="P13" s="140"/>
      <c r="Q13" s="172"/>
      <c r="R13" s="172"/>
      <c r="S13" s="172"/>
      <c r="T13" s="172"/>
      <c r="U13" s="173"/>
      <c r="V13" s="173"/>
      <c r="W13" s="174"/>
      <c r="X13" s="174"/>
      <c r="Y13" s="173"/>
      <c r="Z13" s="139"/>
      <c r="AA13" s="139"/>
    </row>
    <row r="14" spans="1:27" ht="25.35" customHeight="1">
      <c r="A14" s="157">
        <v>2</v>
      </c>
      <c r="B14" s="176" t="s">
        <v>40</v>
      </c>
      <c r="C14" s="164" t="s">
        <v>288</v>
      </c>
      <c r="D14" s="163">
        <v>67129.48</v>
      </c>
      <c r="E14" s="162" t="s">
        <v>30</v>
      </c>
      <c r="F14" s="168" t="s">
        <v>30</v>
      </c>
      <c r="G14" s="163">
        <v>13889</v>
      </c>
      <c r="H14" s="162">
        <v>323</v>
      </c>
      <c r="I14" s="162">
        <f>G14/H14</f>
        <v>43</v>
      </c>
      <c r="J14" s="162">
        <v>20</v>
      </c>
      <c r="K14" s="162">
        <v>1</v>
      </c>
      <c r="L14" s="163">
        <v>68277</v>
      </c>
      <c r="M14" s="163">
        <v>14117</v>
      </c>
      <c r="N14" s="160">
        <v>44456</v>
      </c>
      <c r="O14" s="158" t="s">
        <v>52</v>
      </c>
      <c r="P14" s="140"/>
      <c r="Q14" s="172"/>
      <c r="R14" s="172"/>
      <c r="S14" s="172"/>
      <c r="T14" s="172"/>
      <c r="U14" s="173"/>
      <c r="V14" s="173"/>
      <c r="W14" s="139"/>
      <c r="X14" s="173"/>
      <c r="Y14" s="174"/>
      <c r="Z14" s="174"/>
    </row>
    <row r="15" spans="1:27" ht="25.35" customHeight="1">
      <c r="A15" s="157">
        <v>3</v>
      </c>
      <c r="B15" s="176">
        <v>4</v>
      </c>
      <c r="C15" s="164" t="s">
        <v>286</v>
      </c>
      <c r="D15" s="163">
        <v>24493.62</v>
      </c>
      <c r="E15" s="162" t="s">
        <v>30</v>
      </c>
      <c r="F15" s="162" t="s">
        <v>30</v>
      </c>
      <c r="G15" s="163">
        <v>4303</v>
      </c>
      <c r="H15" s="162">
        <v>177</v>
      </c>
      <c r="I15" s="162">
        <f>G15/H15</f>
        <v>24.310734463276837</v>
      </c>
      <c r="J15" s="162">
        <v>20</v>
      </c>
      <c r="K15" s="162">
        <v>1</v>
      </c>
      <c r="L15" s="163">
        <v>24493.62</v>
      </c>
      <c r="M15" s="163">
        <v>4303</v>
      </c>
      <c r="N15" s="160">
        <v>44456</v>
      </c>
      <c r="O15" s="158" t="s">
        <v>287</v>
      </c>
      <c r="P15" s="140"/>
      <c r="Q15" s="172"/>
      <c r="R15" s="172"/>
      <c r="S15" s="172"/>
      <c r="T15" s="172"/>
      <c r="U15" s="173"/>
      <c r="V15" s="173"/>
      <c r="W15" s="139"/>
      <c r="X15" s="173"/>
      <c r="Y15" s="174"/>
      <c r="Z15" s="174"/>
    </row>
    <row r="16" spans="1:27" ht="25.35" customHeight="1">
      <c r="A16" s="157">
        <v>4</v>
      </c>
      <c r="B16" s="176">
        <v>1</v>
      </c>
      <c r="C16" s="164" t="s">
        <v>276</v>
      </c>
      <c r="D16" s="163">
        <v>23953</v>
      </c>
      <c r="E16" s="162">
        <v>34927</v>
      </c>
      <c r="F16" s="168">
        <f t="shared" ref="F16:F23" si="0">(D16-E16)/E16</f>
        <v>-0.31419818478540956</v>
      </c>
      <c r="G16" s="163">
        <v>3847</v>
      </c>
      <c r="H16" s="162" t="s">
        <v>30</v>
      </c>
      <c r="I16" s="162" t="s">
        <v>30</v>
      </c>
      <c r="J16" s="162">
        <v>15</v>
      </c>
      <c r="K16" s="162">
        <v>2</v>
      </c>
      <c r="L16" s="163">
        <v>64956</v>
      </c>
      <c r="M16" s="163">
        <v>10458</v>
      </c>
      <c r="N16" s="160">
        <v>44449</v>
      </c>
      <c r="O16" s="158" t="s">
        <v>31</v>
      </c>
      <c r="P16" s="140"/>
      <c r="R16" s="161"/>
      <c r="T16" s="140"/>
      <c r="U16" s="139"/>
      <c r="V16" s="139"/>
      <c r="W16" s="140"/>
      <c r="X16" s="139"/>
      <c r="Y16" s="139"/>
      <c r="Z16" s="139"/>
    </row>
    <row r="17" spans="1:26" ht="25.35" customHeight="1">
      <c r="A17" s="157">
        <v>5</v>
      </c>
      <c r="B17" s="176">
        <v>5</v>
      </c>
      <c r="C17" s="164" t="s">
        <v>273</v>
      </c>
      <c r="D17" s="163">
        <v>13671.05</v>
      </c>
      <c r="E17" s="162">
        <v>24471.29</v>
      </c>
      <c r="F17" s="168">
        <f t="shared" si="0"/>
        <v>-0.44134330474609229</v>
      </c>
      <c r="G17" s="163">
        <v>2221</v>
      </c>
      <c r="H17" s="162">
        <v>146</v>
      </c>
      <c r="I17" s="162">
        <f t="shared" ref="I17:I22" si="1">G17/H17</f>
        <v>15.212328767123287</v>
      </c>
      <c r="J17" s="162">
        <v>9</v>
      </c>
      <c r="K17" s="162">
        <v>3</v>
      </c>
      <c r="L17" s="163">
        <v>73934</v>
      </c>
      <c r="M17" s="163">
        <v>11484</v>
      </c>
      <c r="N17" s="160">
        <v>44442</v>
      </c>
      <c r="O17" s="158" t="s">
        <v>32</v>
      </c>
      <c r="P17" s="140"/>
      <c r="Q17" s="172"/>
      <c r="R17" s="172"/>
      <c r="S17" s="172"/>
      <c r="T17" s="172"/>
      <c r="U17" s="173"/>
      <c r="V17" s="173"/>
      <c r="W17" s="139"/>
      <c r="X17" s="173"/>
      <c r="Y17" s="174"/>
      <c r="Z17" s="174"/>
    </row>
    <row r="18" spans="1:26" ht="25.35" customHeight="1">
      <c r="A18" s="157">
        <v>6</v>
      </c>
      <c r="B18" s="176">
        <v>6</v>
      </c>
      <c r="C18" s="164" t="s">
        <v>236</v>
      </c>
      <c r="D18" s="163">
        <v>13251.66</v>
      </c>
      <c r="E18" s="162">
        <v>12450.2</v>
      </c>
      <c r="F18" s="168">
        <f t="shared" si="0"/>
        <v>6.4373263080111084E-2</v>
      </c>
      <c r="G18" s="163">
        <v>2109</v>
      </c>
      <c r="H18" s="162">
        <v>98</v>
      </c>
      <c r="I18" s="162">
        <f t="shared" si="1"/>
        <v>21.520408163265305</v>
      </c>
      <c r="J18" s="162">
        <v>7</v>
      </c>
      <c r="K18" s="162">
        <v>6</v>
      </c>
      <c r="L18" s="163">
        <v>130599</v>
      </c>
      <c r="M18" s="163">
        <v>21266</v>
      </c>
      <c r="N18" s="160">
        <v>44421</v>
      </c>
      <c r="O18" s="158" t="s">
        <v>32</v>
      </c>
      <c r="P18" s="140"/>
      <c r="Q18" s="172"/>
      <c r="R18" s="172"/>
      <c r="S18" s="172"/>
      <c r="T18" s="172"/>
      <c r="U18" s="173"/>
      <c r="V18" s="173"/>
      <c r="W18" s="139"/>
      <c r="X18" s="173"/>
      <c r="Y18" s="174"/>
      <c r="Z18" s="174"/>
    </row>
    <row r="19" spans="1:26" ht="25.35" customHeight="1">
      <c r="A19" s="157">
        <v>7</v>
      </c>
      <c r="B19" s="176">
        <v>7</v>
      </c>
      <c r="C19" s="164" t="s">
        <v>245</v>
      </c>
      <c r="D19" s="163">
        <v>10875.17</v>
      </c>
      <c r="E19" s="162">
        <v>12165.41</v>
      </c>
      <c r="F19" s="168">
        <f t="shared" si="0"/>
        <v>-0.1060580777795405</v>
      </c>
      <c r="G19" s="163">
        <v>2216</v>
      </c>
      <c r="H19" s="162">
        <v>161</v>
      </c>
      <c r="I19" s="162">
        <f t="shared" si="1"/>
        <v>13.763975155279503</v>
      </c>
      <c r="J19" s="162">
        <v>10</v>
      </c>
      <c r="K19" s="162">
        <v>5</v>
      </c>
      <c r="L19" s="163">
        <v>147389</v>
      </c>
      <c r="M19" s="163">
        <v>31986</v>
      </c>
      <c r="N19" s="160">
        <v>44428</v>
      </c>
      <c r="O19" s="158" t="s">
        <v>113</v>
      </c>
      <c r="P19" s="140"/>
      <c r="Q19" s="172"/>
      <c r="R19" s="172"/>
      <c r="S19" s="172"/>
      <c r="T19" s="172"/>
      <c r="U19" s="173"/>
      <c r="V19" s="173"/>
      <c r="W19" s="139"/>
      <c r="X19" s="174"/>
      <c r="Y19" s="173"/>
      <c r="Z19" s="174"/>
    </row>
    <row r="20" spans="1:26" ht="25.35" customHeight="1">
      <c r="A20" s="157">
        <v>8</v>
      </c>
      <c r="B20" s="167" t="s">
        <v>30</v>
      </c>
      <c r="C20" s="164" t="s">
        <v>263</v>
      </c>
      <c r="D20" s="163">
        <v>8554.57</v>
      </c>
      <c r="E20" s="162">
        <v>11346.79</v>
      </c>
      <c r="F20" s="168">
        <f t="shared" si="0"/>
        <v>-0.24608016892883369</v>
      </c>
      <c r="G20" s="163">
        <v>1301</v>
      </c>
      <c r="H20" s="162">
        <v>46</v>
      </c>
      <c r="I20" s="162">
        <f t="shared" si="1"/>
        <v>28.282608695652176</v>
      </c>
      <c r="J20" s="162">
        <v>7</v>
      </c>
      <c r="K20" s="162">
        <v>3</v>
      </c>
      <c r="L20" s="163">
        <v>34726.300000000003</v>
      </c>
      <c r="M20" s="163">
        <v>5441</v>
      </c>
      <c r="N20" s="160">
        <v>44442</v>
      </c>
      <c r="O20" s="158" t="s">
        <v>34</v>
      </c>
      <c r="P20" s="140"/>
      <c r="Q20" s="172"/>
      <c r="R20" s="172"/>
      <c r="T20" s="172"/>
      <c r="U20" s="172"/>
      <c r="V20" s="173"/>
      <c r="W20" s="173"/>
      <c r="X20" s="174"/>
      <c r="Y20" s="139"/>
      <c r="Z20" s="174"/>
    </row>
    <row r="21" spans="1:26" ht="25.35" customHeight="1">
      <c r="A21" s="157">
        <v>9</v>
      </c>
      <c r="B21" s="176">
        <v>8</v>
      </c>
      <c r="C21" s="164" t="s">
        <v>207</v>
      </c>
      <c r="D21" s="163">
        <v>4805.54</v>
      </c>
      <c r="E21" s="162">
        <v>4315.62</v>
      </c>
      <c r="F21" s="168">
        <f t="shared" si="0"/>
        <v>0.1135225066155037</v>
      </c>
      <c r="G21" s="163">
        <v>926</v>
      </c>
      <c r="H21" s="162">
        <v>49</v>
      </c>
      <c r="I21" s="162">
        <f t="shared" si="1"/>
        <v>18.897959183673468</v>
      </c>
      <c r="J21" s="162">
        <v>6</v>
      </c>
      <c r="K21" s="162">
        <v>9</v>
      </c>
      <c r="L21" s="163">
        <v>216514</v>
      </c>
      <c r="M21" s="163">
        <v>46929</v>
      </c>
      <c r="N21" s="160">
        <v>44400</v>
      </c>
      <c r="O21" s="158" t="s">
        <v>32</v>
      </c>
      <c r="P21" s="140"/>
      <c r="Q21" s="172"/>
      <c r="R21" s="172"/>
      <c r="S21" s="172"/>
      <c r="T21" s="172"/>
      <c r="U21" s="173"/>
      <c r="V21" s="173"/>
      <c r="W21" s="139"/>
      <c r="X21" s="173"/>
      <c r="Y21" s="174"/>
      <c r="Z21" s="174"/>
    </row>
    <row r="22" spans="1:26" ht="25.35" customHeight="1">
      <c r="A22" s="157">
        <v>10</v>
      </c>
      <c r="B22" s="176">
        <v>9</v>
      </c>
      <c r="C22" s="164" t="s">
        <v>264</v>
      </c>
      <c r="D22" s="163">
        <v>3308</v>
      </c>
      <c r="E22" s="162">
        <v>5235.18</v>
      </c>
      <c r="F22" s="168">
        <f t="shared" si="0"/>
        <v>-0.36812105791968952</v>
      </c>
      <c r="G22" s="163">
        <v>689</v>
      </c>
      <c r="H22" s="162">
        <v>67</v>
      </c>
      <c r="I22" s="162">
        <f t="shared" si="1"/>
        <v>10.283582089552239</v>
      </c>
      <c r="J22" s="162">
        <v>3</v>
      </c>
      <c r="K22" s="162">
        <v>3</v>
      </c>
      <c r="L22" s="163">
        <v>21454.14</v>
      </c>
      <c r="M22" s="163">
        <v>4767</v>
      </c>
      <c r="N22" s="160">
        <v>44442</v>
      </c>
      <c r="O22" s="158" t="s">
        <v>265</v>
      </c>
      <c r="P22" s="140"/>
      <c r="Q22" s="172"/>
      <c r="R22" s="172"/>
      <c r="S22" s="172"/>
      <c r="T22" s="172"/>
      <c r="U22" s="173"/>
      <c r="V22" s="173"/>
      <c r="W22" s="139"/>
      <c r="X22" s="173"/>
      <c r="Y22" s="174"/>
      <c r="Z22" s="174"/>
    </row>
    <row r="23" spans="1:26" ht="25.35" customHeight="1">
      <c r="A23" s="144"/>
      <c r="B23" s="144"/>
      <c r="C23" s="159" t="s">
        <v>29</v>
      </c>
      <c r="D23" s="145">
        <f>SUM(D13:D22)</f>
        <v>314163.35999999993</v>
      </c>
      <c r="E23" s="145">
        <f t="shared" ref="E23:G23" si="2">SUM(E13:E22)</f>
        <v>104911.48999999999</v>
      </c>
      <c r="F23" s="171">
        <f t="shared" si="0"/>
        <v>1.9945562683362896</v>
      </c>
      <c r="G23" s="145">
        <f t="shared" si="2"/>
        <v>52177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176">
        <v>10</v>
      </c>
      <c r="C25" s="164" t="s">
        <v>262</v>
      </c>
      <c r="D25" s="163">
        <v>3097.39</v>
      </c>
      <c r="E25" s="162">
        <v>4082.79</v>
      </c>
      <c r="F25" s="168">
        <f t="shared" ref="F25:F31" si="3">(D25-E25)/E25</f>
        <v>-0.24135456391340238</v>
      </c>
      <c r="G25" s="163">
        <v>500</v>
      </c>
      <c r="H25" s="162">
        <v>22</v>
      </c>
      <c r="I25" s="162">
        <f>G25/H25</f>
        <v>22.727272727272727</v>
      </c>
      <c r="J25" s="162">
        <v>4</v>
      </c>
      <c r="K25" s="162">
        <v>3</v>
      </c>
      <c r="L25" s="163">
        <v>14922.29</v>
      </c>
      <c r="M25" s="163">
        <v>2500</v>
      </c>
      <c r="N25" s="160">
        <v>44442</v>
      </c>
      <c r="O25" s="158" t="s">
        <v>27</v>
      </c>
      <c r="P25" s="140"/>
      <c r="Q25" s="172"/>
      <c r="R25" s="172"/>
      <c r="S25" s="172"/>
      <c r="T25" s="172"/>
      <c r="U25" s="173"/>
      <c r="V25" s="173"/>
      <c r="W25" s="139"/>
      <c r="X25" s="173"/>
      <c r="Y25" s="174"/>
      <c r="Z25" s="174"/>
    </row>
    <row r="26" spans="1:26" ht="25.35" customHeight="1">
      <c r="A26" s="157">
        <v>12</v>
      </c>
      <c r="B26" s="176">
        <v>11</v>
      </c>
      <c r="C26" s="164" t="s">
        <v>242</v>
      </c>
      <c r="D26" s="163">
        <v>2784.93</v>
      </c>
      <c r="E26" s="162">
        <v>2552.1600000000003</v>
      </c>
      <c r="F26" s="168">
        <f t="shared" si="3"/>
        <v>9.1205096859130891E-2</v>
      </c>
      <c r="G26" s="163">
        <v>475</v>
      </c>
      <c r="H26" s="162" t="s">
        <v>30</v>
      </c>
      <c r="I26" s="162" t="s">
        <v>30</v>
      </c>
      <c r="J26" s="162">
        <v>7</v>
      </c>
      <c r="K26" s="162">
        <v>6</v>
      </c>
      <c r="L26" s="163">
        <v>40942.770000000004</v>
      </c>
      <c r="M26" s="163">
        <v>7452</v>
      </c>
      <c r="N26" s="160">
        <v>44421</v>
      </c>
      <c r="O26" s="154" t="s">
        <v>243</v>
      </c>
      <c r="P26" s="140"/>
      <c r="Q26" s="172"/>
      <c r="R26" s="172"/>
      <c r="S26" s="172"/>
      <c r="T26" s="172"/>
      <c r="U26" s="173"/>
      <c r="V26" s="173"/>
      <c r="W26" s="139"/>
      <c r="X26" s="173"/>
      <c r="Y26" s="174"/>
      <c r="Z26" s="174"/>
    </row>
    <row r="27" spans="1:26" ht="25.35" customHeight="1">
      <c r="A27" s="157">
        <v>13</v>
      </c>
      <c r="B27" s="176" t="s">
        <v>67</v>
      </c>
      <c r="C27" s="164" t="s">
        <v>192</v>
      </c>
      <c r="D27" s="163">
        <v>2225.79</v>
      </c>
      <c r="E27" s="162">
        <v>2175.41</v>
      </c>
      <c r="F27" s="168">
        <f t="shared" si="3"/>
        <v>2.3158852813952364E-2</v>
      </c>
      <c r="G27" s="163">
        <v>327</v>
      </c>
      <c r="H27" s="162">
        <v>7</v>
      </c>
      <c r="I27" s="162">
        <f>G27/H27</f>
        <v>46.714285714285715</v>
      </c>
      <c r="J27" s="162">
        <v>1</v>
      </c>
      <c r="K27" s="162">
        <v>10</v>
      </c>
      <c r="L27" s="163">
        <v>87809.66</v>
      </c>
      <c r="M27" s="163">
        <v>14096</v>
      </c>
      <c r="N27" s="160">
        <v>44393</v>
      </c>
      <c r="O27" s="158" t="s">
        <v>73</v>
      </c>
      <c r="P27" s="140"/>
      <c r="Q27" s="172"/>
      <c r="R27" s="172"/>
      <c r="S27" s="172"/>
      <c r="T27" s="172"/>
      <c r="U27" s="173"/>
      <c r="V27" s="173"/>
      <c r="W27" s="139"/>
      <c r="X27" s="173"/>
      <c r="Y27" s="174"/>
      <c r="Z27" s="174"/>
    </row>
    <row r="28" spans="1:26" ht="25.35" customHeight="1">
      <c r="A28" s="157">
        <v>14</v>
      </c>
      <c r="B28" s="176" t="s">
        <v>67</v>
      </c>
      <c r="C28" s="164" t="s">
        <v>213</v>
      </c>
      <c r="D28" s="163">
        <v>1893.8499999999997</v>
      </c>
      <c r="E28" s="162">
        <v>1136.3999999999999</v>
      </c>
      <c r="F28" s="168">
        <f t="shared" si="3"/>
        <v>0.66653467089053142</v>
      </c>
      <c r="G28" s="163">
        <v>299</v>
      </c>
      <c r="H28" s="162">
        <v>12</v>
      </c>
      <c r="I28" s="162">
        <f>G28/H28</f>
        <v>24.916666666666668</v>
      </c>
      <c r="J28" s="162">
        <v>3</v>
      </c>
      <c r="K28" s="162">
        <v>8</v>
      </c>
      <c r="L28" s="163">
        <v>177695.39</v>
      </c>
      <c r="M28" s="163">
        <v>28204</v>
      </c>
      <c r="N28" s="160">
        <v>44407</v>
      </c>
      <c r="O28" s="158" t="s">
        <v>212</v>
      </c>
      <c r="P28" s="140"/>
      <c r="Q28" s="172"/>
      <c r="R28" s="172"/>
      <c r="S28" s="172"/>
      <c r="T28" s="172"/>
      <c r="U28" s="173"/>
      <c r="V28" s="173"/>
      <c r="W28" s="139"/>
      <c r="X28" s="173"/>
      <c r="Y28" s="174"/>
      <c r="Z28" s="174"/>
    </row>
    <row r="29" spans="1:26" ht="25.35" customHeight="1">
      <c r="A29" s="157">
        <v>15</v>
      </c>
      <c r="B29" s="157">
        <v>27</v>
      </c>
      <c r="C29" s="164" t="s">
        <v>282</v>
      </c>
      <c r="D29" s="163">
        <v>1487</v>
      </c>
      <c r="E29" s="162">
        <v>2612</v>
      </c>
      <c r="F29" s="168">
        <f t="shared" si="3"/>
        <v>-0.43070444104134764</v>
      </c>
      <c r="G29" s="163">
        <v>232</v>
      </c>
      <c r="H29" s="162" t="s">
        <v>30</v>
      </c>
      <c r="I29" s="162" t="s">
        <v>30</v>
      </c>
      <c r="J29" s="162">
        <v>2</v>
      </c>
      <c r="K29" s="162">
        <v>2</v>
      </c>
      <c r="L29" s="163">
        <v>4099</v>
      </c>
      <c r="M29" s="163">
        <v>680</v>
      </c>
      <c r="N29" s="160">
        <v>44449</v>
      </c>
      <c r="O29" s="158" t="s">
        <v>31</v>
      </c>
      <c r="P29" s="140"/>
      <c r="Q29" s="172"/>
      <c r="R29" s="172"/>
      <c r="S29" s="172"/>
      <c r="T29" s="172"/>
      <c r="U29" s="173"/>
      <c r="V29" s="173"/>
      <c r="W29" s="139"/>
      <c r="X29" s="173"/>
      <c r="Y29" s="174"/>
      <c r="Z29" s="174"/>
    </row>
    <row r="30" spans="1:26" ht="25.35" customHeight="1">
      <c r="A30" s="157">
        <v>16</v>
      </c>
      <c r="B30" s="176" t="s">
        <v>67</v>
      </c>
      <c r="C30" s="164" t="s">
        <v>244</v>
      </c>
      <c r="D30" s="163">
        <v>1277</v>
      </c>
      <c r="E30" s="163">
        <v>1598</v>
      </c>
      <c r="F30" s="168">
        <f t="shared" si="3"/>
        <v>-0.20087609511889862</v>
      </c>
      <c r="G30" s="163">
        <v>285</v>
      </c>
      <c r="H30" s="162">
        <v>8</v>
      </c>
      <c r="I30" s="162">
        <f>G30/H30</f>
        <v>35.625</v>
      </c>
      <c r="J30" s="162">
        <v>2</v>
      </c>
      <c r="K30" s="162">
        <v>5</v>
      </c>
      <c r="L30" s="163">
        <v>10598.86</v>
      </c>
      <c r="M30" s="163">
        <v>2275</v>
      </c>
      <c r="N30" s="160">
        <v>44421</v>
      </c>
      <c r="O30" s="158" t="s">
        <v>43</v>
      </c>
      <c r="P30" s="140"/>
      <c r="Q30" s="172"/>
      <c r="R30" s="172"/>
      <c r="S30" s="172"/>
      <c r="T30" s="172"/>
      <c r="U30" s="173"/>
      <c r="V30" s="173"/>
      <c r="W30" s="139"/>
      <c r="X30" s="173"/>
      <c r="Y30" s="174"/>
      <c r="Z30" s="174"/>
    </row>
    <row r="31" spans="1:26" ht="25.35" customHeight="1">
      <c r="A31" s="157">
        <v>17</v>
      </c>
      <c r="B31" s="176">
        <v>12</v>
      </c>
      <c r="C31" s="164" t="s">
        <v>281</v>
      </c>
      <c r="D31" s="163">
        <v>777.67</v>
      </c>
      <c r="E31" s="162">
        <v>3192.07</v>
      </c>
      <c r="F31" s="168">
        <f t="shared" si="3"/>
        <v>-0.75637439028592734</v>
      </c>
      <c r="G31" s="163">
        <v>188</v>
      </c>
      <c r="H31" s="162">
        <v>43</v>
      </c>
      <c r="I31" s="162">
        <f>G31/H31</f>
        <v>4.3720930232558137</v>
      </c>
      <c r="J31" s="162">
        <v>10</v>
      </c>
      <c r="K31" s="162">
        <v>2</v>
      </c>
      <c r="L31" s="163">
        <v>3969.74</v>
      </c>
      <c r="M31" s="163">
        <v>932</v>
      </c>
      <c r="N31" s="160">
        <v>44449</v>
      </c>
      <c r="O31" s="158" t="s">
        <v>27</v>
      </c>
      <c r="P31" s="140"/>
      <c r="Q31" s="172"/>
      <c r="R31" s="172"/>
      <c r="S31" s="172"/>
      <c r="T31" s="172"/>
      <c r="U31" s="173"/>
      <c r="V31" s="173"/>
      <c r="W31" s="139"/>
      <c r="X31" s="173"/>
      <c r="Y31" s="174"/>
      <c r="Z31" s="174"/>
    </row>
    <row r="32" spans="1:26" ht="25.35" customHeight="1">
      <c r="A32" s="157">
        <v>18</v>
      </c>
      <c r="B32" s="176">
        <v>13</v>
      </c>
      <c r="C32" s="164" t="s">
        <v>291</v>
      </c>
      <c r="D32" s="163">
        <v>566</v>
      </c>
      <c r="E32" s="162" t="s">
        <v>30</v>
      </c>
      <c r="F32" s="168" t="s">
        <v>30</v>
      </c>
      <c r="G32" s="163">
        <v>85</v>
      </c>
      <c r="H32" s="162">
        <v>7</v>
      </c>
      <c r="I32" s="162">
        <f>G32/H32</f>
        <v>12.142857142857142</v>
      </c>
      <c r="J32" s="162">
        <v>6</v>
      </c>
      <c r="K32" s="162">
        <v>0</v>
      </c>
      <c r="L32" s="163">
        <v>565.69000000000005</v>
      </c>
      <c r="M32" s="163">
        <v>85</v>
      </c>
      <c r="N32" s="160" t="s">
        <v>190</v>
      </c>
      <c r="O32" s="158" t="s">
        <v>27</v>
      </c>
      <c r="P32" s="140"/>
      <c r="Q32" s="172"/>
      <c r="R32" s="172"/>
      <c r="S32" s="172"/>
      <c r="T32" s="172"/>
      <c r="U32" s="173"/>
      <c r="V32" s="173"/>
      <c r="W32" s="139"/>
      <c r="X32" s="174"/>
      <c r="Y32" s="174"/>
      <c r="Z32" s="173"/>
    </row>
    <row r="33" spans="1:27" ht="25.35" customHeight="1">
      <c r="A33" s="157">
        <v>19</v>
      </c>
      <c r="B33" s="176">
        <v>14</v>
      </c>
      <c r="C33" s="166" t="s">
        <v>98</v>
      </c>
      <c r="D33" s="163">
        <v>531</v>
      </c>
      <c r="E33" s="163">
        <v>678</v>
      </c>
      <c r="F33" s="168">
        <f>(D33-E33)/E33</f>
        <v>-0.2168141592920354</v>
      </c>
      <c r="G33" s="163">
        <v>89</v>
      </c>
      <c r="H33" s="162" t="s">
        <v>30</v>
      </c>
      <c r="I33" s="162" t="s">
        <v>30</v>
      </c>
      <c r="J33" s="162">
        <v>1</v>
      </c>
      <c r="K33" s="162">
        <v>19</v>
      </c>
      <c r="L33" s="163">
        <v>12543</v>
      </c>
      <c r="M33" s="163">
        <v>2231</v>
      </c>
      <c r="N33" s="160">
        <v>44330</v>
      </c>
      <c r="O33" s="158" t="s">
        <v>99</v>
      </c>
      <c r="P33" s="140"/>
      <c r="Q33" s="172"/>
      <c r="R33" s="172"/>
      <c r="S33" s="172"/>
      <c r="T33" s="172"/>
      <c r="U33" s="173"/>
      <c r="V33" s="173"/>
      <c r="W33" s="139"/>
      <c r="X33" s="174"/>
      <c r="Y33" s="174"/>
      <c r="Z33" s="173"/>
    </row>
    <row r="34" spans="1:27" ht="25.35" customHeight="1">
      <c r="A34" s="157">
        <v>20</v>
      </c>
      <c r="B34" s="176">
        <v>15</v>
      </c>
      <c r="C34" s="164" t="s">
        <v>191</v>
      </c>
      <c r="D34" s="163">
        <v>399.88</v>
      </c>
      <c r="E34" s="162">
        <v>608.41999999999996</v>
      </c>
      <c r="F34" s="168">
        <f>(D34-E34)/E34</f>
        <v>-0.3427566483679037</v>
      </c>
      <c r="G34" s="163">
        <v>76</v>
      </c>
      <c r="H34" s="162">
        <v>3</v>
      </c>
      <c r="I34" s="162">
        <f>G34/H34</f>
        <v>25.333333333333332</v>
      </c>
      <c r="J34" s="162">
        <v>1</v>
      </c>
      <c r="K34" s="162">
        <v>10</v>
      </c>
      <c r="L34" s="163">
        <v>157955.15</v>
      </c>
      <c r="M34" s="163">
        <v>32692</v>
      </c>
      <c r="N34" s="160">
        <v>44393</v>
      </c>
      <c r="O34" s="158" t="s">
        <v>34</v>
      </c>
      <c r="P34" s="140"/>
      <c r="Q34" s="172"/>
      <c r="R34" s="172"/>
      <c r="S34" s="172"/>
      <c r="T34" s="172"/>
      <c r="U34" s="173"/>
      <c r="V34" s="173"/>
      <c r="W34" s="139"/>
      <c r="X34" s="174"/>
      <c r="Y34" s="174"/>
      <c r="Z34" s="173"/>
    </row>
    <row r="35" spans="1:27" ht="25.2" customHeight="1">
      <c r="A35" s="144"/>
      <c r="B35" s="144"/>
      <c r="C35" s="159" t="s">
        <v>85</v>
      </c>
      <c r="D35" s="145">
        <f>SUM(D23:D34)</f>
        <v>329203.86999999988</v>
      </c>
      <c r="E35" s="145">
        <f t="shared" ref="E35:G35" si="4">SUM(E23:E34)</f>
        <v>123546.73999999999</v>
      </c>
      <c r="F35" s="171">
        <f>(D35-E35)/E35</f>
        <v>1.6646099281939766</v>
      </c>
      <c r="G35" s="145">
        <f t="shared" si="4"/>
        <v>54733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7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7" ht="25.35" customHeight="1">
      <c r="A37" s="157">
        <v>21</v>
      </c>
      <c r="B37" s="176">
        <v>16</v>
      </c>
      <c r="C37" s="164" t="s">
        <v>261</v>
      </c>
      <c r="D37" s="163">
        <v>264</v>
      </c>
      <c r="E37" s="162">
        <v>563.4</v>
      </c>
      <c r="F37" s="168">
        <f t="shared" ref="F37:F42" si="5">(D37-E37)/E37</f>
        <v>-0.53141640042598504</v>
      </c>
      <c r="G37" s="163">
        <v>53</v>
      </c>
      <c r="H37" s="162">
        <v>7</v>
      </c>
      <c r="I37" s="162">
        <f>G37/H37</f>
        <v>7.5714285714285712</v>
      </c>
      <c r="J37" s="162">
        <v>3</v>
      </c>
      <c r="K37" s="162">
        <v>4</v>
      </c>
      <c r="L37" s="163">
        <v>8919</v>
      </c>
      <c r="M37" s="163">
        <v>1708</v>
      </c>
      <c r="N37" s="160">
        <v>44435</v>
      </c>
      <c r="O37" s="158" t="s">
        <v>33</v>
      </c>
      <c r="P37" s="140"/>
      <c r="Q37" s="172"/>
      <c r="R37" s="172"/>
      <c r="S37" s="172"/>
      <c r="T37" s="172"/>
      <c r="U37" s="173"/>
      <c r="V37" s="173"/>
      <c r="W37" s="139"/>
      <c r="X37" s="174"/>
      <c r="Y37" s="173"/>
      <c r="Z37" s="174"/>
    </row>
    <row r="38" spans="1:27" ht="25.35" customHeight="1">
      <c r="A38" s="157">
        <v>22</v>
      </c>
      <c r="B38" s="176">
        <v>18</v>
      </c>
      <c r="C38" s="164" t="s">
        <v>284</v>
      </c>
      <c r="D38" s="163">
        <v>259</v>
      </c>
      <c r="E38" s="163">
        <v>205</v>
      </c>
      <c r="F38" s="168">
        <f t="shared" si="5"/>
        <v>0.26341463414634148</v>
      </c>
      <c r="G38" s="163">
        <v>42</v>
      </c>
      <c r="H38" s="162">
        <v>3</v>
      </c>
      <c r="I38" s="162">
        <f>G38/H38</f>
        <v>14</v>
      </c>
      <c r="J38" s="162">
        <v>2</v>
      </c>
      <c r="K38" s="168" t="s">
        <v>30</v>
      </c>
      <c r="L38" s="163">
        <v>1929</v>
      </c>
      <c r="M38" s="163">
        <v>422</v>
      </c>
      <c r="N38" s="160">
        <v>44428</v>
      </c>
      <c r="O38" s="158" t="s">
        <v>56</v>
      </c>
      <c r="P38" s="140"/>
      <c r="Q38" s="172"/>
      <c r="R38" s="172"/>
      <c r="S38" s="172"/>
      <c r="T38" s="172"/>
      <c r="U38" s="173"/>
      <c r="V38" s="173"/>
      <c r="W38" s="139"/>
      <c r="X38" s="174"/>
      <c r="Y38" s="173"/>
      <c r="Z38" s="174"/>
    </row>
    <row r="39" spans="1:27" ht="25.35" customHeight="1">
      <c r="A39" s="157">
        <v>23</v>
      </c>
      <c r="B39" s="176">
        <v>22</v>
      </c>
      <c r="C39" s="164" t="s">
        <v>230</v>
      </c>
      <c r="D39" s="163">
        <v>216</v>
      </c>
      <c r="E39" s="162">
        <v>203</v>
      </c>
      <c r="F39" s="168">
        <f t="shared" si="5"/>
        <v>6.4039408866995079E-2</v>
      </c>
      <c r="G39" s="163">
        <v>32</v>
      </c>
      <c r="H39" s="162" t="s">
        <v>30</v>
      </c>
      <c r="I39" s="162" t="s">
        <v>30</v>
      </c>
      <c r="J39" s="162">
        <v>1</v>
      </c>
      <c r="K39" s="162">
        <v>7</v>
      </c>
      <c r="L39" s="163">
        <v>3769</v>
      </c>
      <c r="M39" s="163">
        <v>668</v>
      </c>
      <c r="N39" s="160">
        <v>44414</v>
      </c>
      <c r="O39" s="158" t="s">
        <v>231</v>
      </c>
      <c r="P39" s="140"/>
      <c r="Q39" s="172"/>
      <c r="R39" s="172"/>
      <c r="S39" s="172"/>
      <c r="T39" s="172"/>
      <c r="U39" s="173"/>
      <c r="V39" s="173"/>
      <c r="W39" s="139"/>
      <c r="X39" s="174"/>
      <c r="Y39" s="173"/>
      <c r="Z39" s="174"/>
    </row>
    <row r="40" spans="1:27" ht="25.35" customHeight="1">
      <c r="A40" s="157">
        <v>24</v>
      </c>
      <c r="B40" s="176">
        <v>23</v>
      </c>
      <c r="C40" s="164" t="s">
        <v>259</v>
      </c>
      <c r="D40" s="163">
        <v>208</v>
      </c>
      <c r="E40" s="162">
        <v>1364.9</v>
      </c>
      <c r="F40" s="168">
        <f t="shared" si="5"/>
        <v>-0.84760788336141846</v>
      </c>
      <c r="G40" s="163">
        <v>41</v>
      </c>
      <c r="H40" s="162">
        <v>3</v>
      </c>
      <c r="I40" s="162">
        <f>G40/H40</f>
        <v>13.666666666666666</v>
      </c>
      <c r="J40" s="162">
        <v>1</v>
      </c>
      <c r="K40" s="162">
        <v>4</v>
      </c>
      <c r="L40" s="163">
        <v>12449.89</v>
      </c>
      <c r="M40" s="163">
        <v>2348</v>
      </c>
      <c r="N40" s="160">
        <v>44435</v>
      </c>
      <c r="O40" s="158" t="s">
        <v>43</v>
      </c>
      <c r="P40" s="140"/>
      <c r="Q40" s="172"/>
      <c r="R40" s="172"/>
      <c r="S40" s="172"/>
      <c r="T40" s="172"/>
      <c r="U40" s="173"/>
      <c r="V40" s="173"/>
      <c r="W40" s="139"/>
      <c r="X40" s="174"/>
      <c r="Y40" s="173"/>
      <c r="Z40" s="174"/>
    </row>
    <row r="41" spans="1:27" ht="25.35" customHeight="1">
      <c r="A41" s="157">
        <v>25</v>
      </c>
      <c r="B41" s="157">
        <v>21</v>
      </c>
      <c r="C41" s="170" t="s">
        <v>75</v>
      </c>
      <c r="D41" s="163">
        <v>128</v>
      </c>
      <c r="E41" s="162">
        <v>42</v>
      </c>
      <c r="F41" s="168">
        <f t="shared" si="5"/>
        <v>2.0476190476190474</v>
      </c>
      <c r="G41" s="163">
        <v>24</v>
      </c>
      <c r="H41" s="162">
        <v>1</v>
      </c>
      <c r="I41" s="162">
        <f>G41/H41</f>
        <v>24</v>
      </c>
      <c r="J41" s="162">
        <v>1</v>
      </c>
      <c r="K41" s="162" t="s">
        <v>30</v>
      </c>
      <c r="L41" s="163">
        <v>24044</v>
      </c>
      <c r="M41" s="163">
        <v>4252</v>
      </c>
      <c r="N41" s="160">
        <v>44323</v>
      </c>
      <c r="O41" s="158" t="s">
        <v>32</v>
      </c>
      <c r="P41" s="140"/>
      <c r="R41" s="161"/>
      <c r="T41" s="140"/>
      <c r="U41" s="139"/>
      <c r="V41" s="139"/>
      <c r="W41" s="140"/>
      <c r="X41" s="139"/>
      <c r="Y41" s="139"/>
      <c r="Z41" s="139"/>
    </row>
    <row r="42" spans="1:27" ht="25.35" customHeight="1">
      <c r="A42" s="157">
        <v>26</v>
      </c>
      <c r="B42" s="176">
        <v>28</v>
      </c>
      <c r="C42" s="164" t="s">
        <v>283</v>
      </c>
      <c r="D42" s="163">
        <v>106.8</v>
      </c>
      <c r="E42" s="162">
        <v>2666.4</v>
      </c>
      <c r="F42" s="168">
        <f t="shared" si="5"/>
        <v>-0.95994599459945984</v>
      </c>
      <c r="G42" s="163">
        <v>28</v>
      </c>
      <c r="H42" s="162">
        <v>9</v>
      </c>
      <c r="I42" s="162">
        <f>G42/H42</f>
        <v>3.1111111111111112</v>
      </c>
      <c r="J42" s="162">
        <v>4</v>
      </c>
      <c r="K42" s="162">
        <v>2</v>
      </c>
      <c r="L42" s="163">
        <v>2773</v>
      </c>
      <c r="M42" s="163">
        <v>484</v>
      </c>
      <c r="N42" s="160">
        <v>44449</v>
      </c>
      <c r="O42" s="158" t="s">
        <v>33</v>
      </c>
      <c r="P42" s="78"/>
      <c r="Q42" s="172"/>
      <c r="R42" s="172"/>
      <c r="S42" s="172"/>
      <c r="T42" s="172"/>
      <c r="U42" s="173"/>
      <c r="V42" s="173"/>
      <c r="W42" s="174"/>
      <c r="X42" s="139"/>
      <c r="Y42" s="173"/>
      <c r="Z42" s="174"/>
      <c r="AA42" s="139"/>
    </row>
    <row r="43" spans="1:27" ht="25.35" customHeight="1">
      <c r="A43" s="157">
        <v>27</v>
      </c>
      <c r="B43" s="176">
        <v>29</v>
      </c>
      <c r="C43" s="166" t="s">
        <v>55</v>
      </c>
      <c r="D43" s="163">
        <v>85</v>
      </c>
      <c r="E43" s="162" t="s">
        <v>30</v>
      </c>
      <c r="F43" s="162" t="s">
        <v>30</v>
      </c>
      <c r="G43" s="163">
        <v>13</v>
      </c>
      <c r="H43" s="162">
        <v>1</v>
      </c>
      <c r="I43" s="162">
        <f>G43/H43</f>
        <v>13</v>
      </c>
      <c r="J43" s="162">
        <v>1</v>
      </c>
      <c r="K43" s="162" t="s">
        <v>30</v>
      </c>
      <c r="L43" s="163">
        <v>29873.42</v>
      </c>
      <c r="M43" s="163">
        <v>5287</v>
      </c>
      <c r="N43" s="160">
        <v>44316</v>
      </c>
      <c r="O43" s="158" t="s">
        <v>56</v>
      </c>
      <c r="P43" s="140"/>
      <c r="Q43" s="172"/>
      <c r="R43" s="172"/>
      <c r="S43" s="172"/>
      <c r="T43" s="172"/>
      <c r="U43" s="173"/>
      <c r="V43" s="173"/>
      <c r="W43" s="174"/>
      <c r="X43" s="173"/>
      <c r="Y43" s="139"/>
      <c r="Z43" s="174"/>
    </row>
    <row r="44" spans="1:27" ht="25.35" customHeight="1">
      <c r="A44" s="157">
        <v>28</v>
      </c>
      <c r="B44" s="124">
        <v>32</v>
      </c>
      <c r="C44" s="164" t="s">
        <v>246</v>
      </c>
      <c r="D44" s="163">
        <v>45</v>
      </c>
      <c r="E44" s="162">
        <v>86</v>
      </c>
      <c r="F44" s="168">
        <f>(D44-E44)/E44</f>
        <v>-0.47674418604651164</v>
      </c>
      <c r="G44" s="163">
        <v>7</v>
      </c>
      <c r="H44" s="162" t="s">
        <v>30</v>
      </c>
      <c r="I44" s="162" t="s">
        <v>30</v>
      </c>
      <c r="J44" s="162">
        <v>1</v>
      </c>
      <c r="K44" s="162">
        <v>6</v>
      </c>
      <c r="L44" s="163">
        <f>1957+D44</f>
        <v>2002</v>
      </c>
      <c r="M44" s="163">
        <f>367+G44</f>
        <v>374</v>
      </c>
      <c r="N44" s="160">
        <v>44421</v>
      </c>
      <c r="O44" s="154" t="s">
        <v>99</v>
      </c>
      <c r="P44" s="140"/>
      <c r="Q44" s="172"/>
      <c r="R44" s="172"/>
      <c r="S44" s="172"/>
      <c r="T44" s="172"/>
      <c r="U44" s="173"/>
      <c r="V44" s="173"/>
      <c r="W44" s="174"/>
      <c r="X44" s="139"/>
      <c r="Y44" s="173"/>
      <c r="Z44" s="174"/>
    </row>
    <row r="45" spans="1:27" ht="25.35" customHeight="1">
      <c r="A45" s="144"/>
      <c r="B45" s="144"/>
      <c r="C45" s="159" t="s">
        <v>292</v>
      </c>
      <c r="D45" s="145">
        <f>SUM(D35:D44)</f>
        <v>330515.66999999987</v>
      </c>
      <c r="E45" s="145">
        <f t="shared" ref="E45:G45" si="6">SUM(E35:E44)</f>
        <v>128677.43999999997</v>
      </c>
      <c r="F45" s="171">
        <f>(D45-E45)/E45</f>
        <v>1.5685595703489279</v>
      </c>
      <c r="G45" s="145">
        <f t="shared" si="6"/>
        <v>54973</v>
      </c>
      <c r="H45" s="145"/>
      <c r="I45" s="147"/>
      <c r="J45" s="146"/>
      <c r="K45" s="148"/>
      <c r="L45" s="149"/>
      <c r="M45" s="153"/>
      <c r="N45" s="150"/>
      <c r="O45" s="154"/>
    </row>
    <row r="46" spans="1:27" ht="23.1" customHeight="1"/>
    <row r="47" spans="1:27" ht="17.25" customHeight="1"/>
    <row r="60" spans="16:18">
      <c r="R60" s="140"/>
    </row>
    <row r="63" spans="16:18">
      <c r="P63" s="140"/>
    </row>
    <row r="67" ht="12" customHeight="1"/>
  </sheetData>
  <sortState xmlns:xlrd2="http://schemas.microsoft.com/office/spreadsheetml/2017/richdata2" ref="C14:O44">
    <sortCondition descending="1" ref="D13:D44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D41E4-C270-4828-9AFA-28F7CB11D70D}">
  <dimension ref="A1:AA76"/>
  <sheetViews>
    <sheetView topLeftCell="A29" zoomScale="60" zoomScaleNormal="60" workbookViewId="0">
      <selection activeCell="L49" sqref="L49:M49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2" style="137" bestFit="1" customWidth="1"/>
    <col min="24" max="24" width="13.6640625" style="137" customWidth="1"/>
    <col min="25" max="25" width="12" style="137" bestFit="1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279</v>
      </c>
      <c r="F1" s="2"/>
      <c r="G1" s="2"/>
      <c r="H1" s="2"/>
      <c r="I1" s="2"/>
    </row>
    <row r="2" spans="1:27" ht="19.5" customHeight="1">
      <c r="E2" s="2" t="s">
        <v>280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138" t="s">
        <v>277</v>
      </c>
      <c r="E6" s="138" t="s">
        <v>271</v>
      </c>
      <c r="F6" s="343"/>
      <c r="G6" s="138" t="s">
        <v>277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202"/>
      <c r="E9" s="202"/>
      <c r="F9" s="342" t="s">
        <v>15</v>
      </c>
      <c r="G9" s="202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>
      <c r="A10" s="346"/>
      <c r="B10" s="346"/>
      <c r="C10" s="343"/>
      <c r="D10" s="203" t="s">
        <v>278</v>
      </c>
      <c r="E10" s="203" t="s">
        <v>272</v>
      </c>
      <c r="F10" s="343"/>
      <c r="G10" s="203" t="s">
        <v>278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203" t="s">
        <v>14</v>
      </c>
      <c r="E11" s="138" t="s">
        <v>14</v>
      </c>
      <c r="F11" s="343"/>
      <c r="G11" s="203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204"/>
      <c r="E12" s="5" t="s">
        <v>2</v>
      </c>
      <c r="F12" s="344"/>
      <c r="G12" s="204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8"/>
      <c r="X12" s="139"/>
      <c r="Y12" s="139"/>
      <c r="Z12" s="33"/>
    </row>
    <row r="13" spans="1:27" ht="25.35" customHeight="1">
      <c r="A13" s="157">
        <v>1</v>
      </c>
      <c r="B13" s="157" t="s">
        <v>67</v>
      </c>
      <c r="C13" s="164" t="s">
        <v>276</v>
      </c>
      <c r="D13" s="163">
        <v>34927</v>
      </c>
      <c r="E13" s="162" t="s">
        <v>30</v>
      </c>
      <c r="F13" s="162" t="s">
        <v>30</v>
      </c>
      <c r="G13" s="163">
        <v>5725</v>
      </c>
      <c r="H13" s="162" t="s">
        <v>30</v>
      </c>
      <c r="I13" s="162" t="s">
        <v>30</v>
      </c>
      <c r="J13" s="162">
        <v>16</v>
      </c>
      <c r="K13" s="162">
        <v>1</v>
      </c>
      <c r="L13" s="163">
        <v>41003</v>
      </c>
      <c r="M13" s="163">
        <v>6611</v>
      </c>
      <c r="N13" s="160">
        <v>44449</v>
      </c>
      <c r="O13" s="158" t="s">
        <v>31</v>
      </c>
      <c r="P13" s="140"/>
      <c r="R13" s="161"/>
      <c r="T13" s="140"/>
      <c r="U13" s="139"/>
      <c r="V13" s="139"/>
      <c r="W13" s="140"/>
      <c r="X13" s="139"/>
      <c r="Y13" s="139"/>
      <c r="Z13" s="139"/>
    </row>
    <row r="14" spans="1:27" ht="25.35" customHeight="1">
      <c r="A14" s="157">
        <v>2</v>
      </c>
      <c r="B14" s="157">
        <v>1</v>
      </c>
      <c r="C14" s="164" t="s">
        <v>273</v>
      </c>
      <c r="D14" s="163">
        <v>24471.29</v>
      </c>
      <c r="E14" s="162">
        <v>35791.26</v>
      </c>
      <c r="F14" s="168">
        <f>(D14-E14)/E14</f>
        <v>-0.31627749344393019</v>
      </c>
      <c r="G14" s="163">
        <v>3636</v>
      </c>
      <c r="H14" s="162">
        <v>222</v>
      </c>
      <c r="I14" s="162">
        <f t="shared" ref="I14:I22" si="0">G14/H14</f>
        <v>16.378378378378379</v>
      </c>
      <c r="J14" s="162">
        <v>10</v>
      </c>
      <c r="K14" s="162">
        <v>2</v>
      </c>
      <c r="L14" s="163">
        <v>60263</v>
      </c>
      <c r="M14" s="163">
        <v>9263</v>
      </c>
      <c r="N14" s="160">
        <v>44442</v>
      </c>
      <c r="O14" s="158" t="s">
        <v>32</v>
      </c>
      <c r="P14" s="140"/>
      <c r="Q14" s="172"/>
      <c r="R14" s="172"/>
      <c r="S14" s="172"/>
      <c r="T14" s="172"/>
      <c r="U14" s="173"/>
      <c r="V14" s="173"/>
      <c r="W14" s="174"/>
      <c r="X14" s="173"/>
      <c r="Y14" s="174"/>
      <c r="Z14" s="139"/>
      <c r="AA14" s="139"/>
    </row>
    <row r="15" spans="1:27" ht="25.35" customHeight="1">
      <c r="A15" s="157">
        <v>3</v>
      </c>
      <c r="B15" s="157" t="s">
        <v>40</v>
      </c>
      <c r="C15" s="164" t="s">
        <v>285</v>
      </c>
      <c r="D15" s="163">
        <v>13662.94</v>
      </c>
      <c r="E15" s="162" t="s">
        <v>30</v>
      </c>
      <c r="F15" s="162" t="s">
        <v>30</v>
      </c>
      <c r="G15" s="163">
        <v>1886</v>
      </c>
      <c r="H15" s="162">
        <v>15</v>
      </c>
      <c r="I15" s="162">
        <f t="shared" si="0"/>
        <v>125.73333333333333</v>
      </c>
      <c r="J15" s="162">
        <v>9</v>
      </c>
      <c r="K15" s="162">
        <v>0</v>
      </c>
      <c r="L15" s="163">
        <v>13662.94</v>
      </c>
      <c r="M15" s="163">
        <v>1886</v>
      </c>
      <c r="N15" s="160" t="s">
        <v>190</v>
      </c>
      <c r="O15" s="158" t="s">
        <v>34</v>
      </c>
      <c r="P15" s="140"/>
      <c r="Q15" s="172"/>
      <c r="R15" s="172"/>
      <c r="S15" s="172"/>
      <c r="T15" s="172"/>
      <c r="U15" s="173"/>
      <c r="V15" s="173"/>
      <c r="W15" s="139"/>
      <c r="X15" s="174"/>
      <c r="Y15" s="173"/>
      <c r="Z15" s="174"/>
    </row>
    <row r="16" spans="1:27" ht="25.35" customHeight="1">
      <c r="A16" s="157">
        <v>4</v>
      </c>
      <c r="B16" s="157">
        <v>4</v>
      </c>
      <c r="C16" s="164" t="s">
        <v>236</v>
      </c>
      <c r="D16" s="163">
        <v>12450.2</v>
      </c>
      <c r="E16" s="162">
        <v>14396.57</v>
      </c>
      <c r="F16" s="168">
        <f t="shared" ref="F16:F21" si="1">(D16-E16)/E16</f>
        <v>-0.13519678645677402</v>
      </c>
      <c r="G16" s="163">
        <v>2043</v>
      </c>
      <c r="H16" s="162">
        <v>128</v>
      </c>
      <c r="I16" s="162">
        <f t="shared" si="0"/>
        <v>15.9609375</v>
      </c>
      <c r="J16" s="162">
        <v>8</v>
      </c>
      <c r="K16" s="162">
        <v>5</v>
      </c>
      <c r="L16" s="163">
        <v>130599</v>
      </c>
      <c r="M16" s="163">
        <v>21266</v>
      </c>
      <c r="N16" s="160">
        <v>44421</v>
      </c>
      <c r="O16" s="158" t="s">
        <v>32</v>
      </c>
      <c r="P16" s="140"/>
      <c r="Q16" s="172"/>
      <c r="R16" s="172"/>
      <c r="S16" s="172"/>
      <c r="T16" s="172"/>
      <c r="U16" s="173"/>
      <c r="V16" s="173"/>
      <c r="W16" s="139"/>
      <c r="X16" s="174"/>
      <c r="Y16" s="173"/>
      <c r="Z16" s="174"/>
    </row>
    <row r="17" spans="1:26" ht="25.35" customHeight="1">
      <c r="A17" s="157">
        <v>5</v>
      </c>
      <c r="B17" s="157">
        <v>2</v>
      </c>
      <c r="C17" s="164" t="s">
        <v>245</v>
      </c>
      <c r="D17" s="163">
        <v>12165.41</v>
      </c>
      <c r="E17" s="162">
        <v>16984.96</v>
      </c>
      <c r="F17" s="168">
        <f t="shared" si="1"/>
        <v>-0.28375397999171026</v>
      </c>
      <c r="G17" s="163">
        <v>2455</v>
      </c>
      <c r="H17" s="162">
        <v>222</v>
      </c>
      <c r="I17" s="162">
        <f t="shared" si="0"/>
        <v>11.058558558558559</v>
      </c>
      <c r="J17" s="162">
        <v>11</v>
      </c>
      <c r="K17" s="162">
        <v>4</v>
      </c>
      <c r="L17" s="163">
        <v>136514</v>
      </c>
      <c r="M17" s="163">
        <v>29770</v>
      </c>
      <c r="N17" s="160">
        <v>44428</v>
      </c>
      <c r="O17" s="158" t="s">
        <v>113</v>
      </c>
      <c r="P17" s="140"/>
      <c r="Q17" s="172"/>
      <c r="R17" s="172"/>
      <c r="S17" s="172"/>
      <c r="T17" s="172"/>
      <c r="U17" s="173"/>
      <c r="V17" s="173"/>
      <c r="W17" s="139"/>
      <c r="X17" s="174"/>
      <c r="Y17" s="173"/>
      <c r="Z17" s="174"/>
    </row>
    <row r="18" spans="1:26" ht="25.35" customHeight="1">
      <c r="A18" s="157">
        <v>6</v>
      </c>
      <c r="B18" s="157">
        <v>3</v>
      </c>
      <c r="C18" s="164" t="s">
        <v>263</v>
      </c>
      <c r="D18" s="163">
        <v>11346.79</v>
      </c>
      <c r="E18" s="162">
        <v>14615.24</v>
      </c>
      <c r="F18" s="168">
        <f t="shared" si="1"/>
        <v>-0.22363300226339075</v>
      </c>
      <c r="G18" s="163">
        <v>1786</v>
      </c>
      <c r="H18" s="162">
        <v>84</v>
      </c>
      <c r="I18" s="162">
        <f t="shared" si="0"/>
        <v>21.261904761904763</v>
      </c>
      <c r="J18" s="162">
        <v>8</v>
      </c>
      <c r="K18" s="162">
        <v>2</v>
      </c>
      <c r="L18" s="163">
        <v>26171.73</v>
      </c>
      <c r="M18" s="163">
        <v>4140</v>
      </c>
      <c r="N18" s="160">
        <v>44442</v>
      </c>
      <c r="O18" s="158" t="s">
        <v>34</v>
      </c>
      <c r="P18" s="140"/>
      <c r="Q18" s="172"/>
      <c r="R18" s="172"/>
      <c r="S18" s="172"/>
      <c r="T18" s="172"/>
      <c r="U18" s="173"/>
      <c r="V18" s="173"/>
      <c r="W18" s="139"/>
      <c r="X18" s="174"/>
      <c r="Y18" s="173"/>
      <c r="Z18" s="174"/>
    </row>
    <row r="19" spans="1:26" ht="25.35" customHeight="1">
      <c r="A19" s="157">
        <v>7</v>
      </c>
      <c r="B19" s="157">
        <v>5</v>
      </c>
      <c r="C19" s="164" t="s">
        <v>264</v>
      </c>
      <c r="D19" s="163">
        <v>5235.18</v>
      </c>
      <c r="E19" s="162">
        <v>8274.02</v>
      </c>
      <c r="F19" s="168">
        <f t="shared" si="1"/>
        <v>-0.36727491594170669</v>
      </c>
      <c r="G19" s="163">
        <v>1096</v>
      </c>
      <c r="H19" s="162">
        <v>120</v>
      </c>
      <c r="I19" s="162">
        <f t="shared" si="0"/>
        <v>9.1333333333333329</v>
      </c>
      <c r="J19" s="162">
        <v>8</v>
      </c>
      <c r="K19" s="162">
        <v>2</v>
      </c>
      <c r="L19" s="163">
        <v>18146.14</v>
      </c>
      <c r="M19" s="163">
        <v>4078</v>
      </c>
      <c r="N19" s="160">
        <v>44442</v>
      </c>
      <c r="O19" s="158" t="s">
        <v>265</v>
      </c>
      <c r="P19" s="140"/>
      <c r="Q19" s="172"/>
      <c r="R19" s="172"/>
      <c r="S19" s="172"/>
      <c r="T19" s="172"/>
      <c r="U19" s="173"/>
      <c r="V19" s="173"/>
      <c r="W19" s="139"/>
      <c r="X19" s="173"/>
      <c r="Y19" s="174"/>
      <c r="Z19" s="174"/>
    </row>
    <row r="20" spans="1:26" ht="25.35" customHeight="1">
      <c r="A20" s="157">
        <v>8</v>
      </c>
      <c r="B20" s="157">
        <v>6</v>
      </c>
      <c r="C20" s="164" t="s">
        <v>207</v>
      </c>
      <c r="D20" s="163">
        <v>4315.62</v>
      </c>
      <c r="E20" s="162">
        <v>7963.48</v>
      </c>
      <c r="F20" s="168">
        <f t="shared" si="1"/>
        <v>-0.4580736060114422</v>
      </c>
      <c r="G20" s="163">
        <v>862</v>
      </c>
      <c r="H20" s="162">
        <v>94</v>
      </c>
      <c r="I20" s="162">
        <f t="shared" si="0"/>
        <v>9.1702127659574462</v>
      </c>
      <c r="J20" s="162">
        <v>9</v>
      </c>
      <c r="K20" s="162">
        <v>8</v>
      </c>
      <c r="L20" s="163">
        <v>216514</v>
      </c>
      <c r="M20" s="163">
        <v>46929</v>
      </c>
      <c r="N20" s="160">
        <v>44400</v>
      </c>
      <c r="O20" s="158" t="s">
        <v>32</v>
      </c>
      <c r="P20" s="140"/>
      <c r="Q20" s="172"/>
      <c r="R20" s="172"/>
      <c r="S20" s="172"/>
      <c r="T20" s="172"/>
      <c r="U20" s="173"/>
      <c r="V20" s="173"/>
      <c r="W20" s="139"/>
      <c r="X20" s="174"/>
      <c r="Y20" s="173"/>
      <c r="Z20" s="174"/>
    </row>
    <row r="21" spans="1:26" ht="25.35" customHeight="1">
      <c r="A21" s="157">
        <v>9</v>
      </c>
      <c r="B21" s="157">
        <v>7</v>
      </c>
      <c r="C21" s="164" t="s">
        <v>262</v>
      </c>
      <c r="D21" s="163">
        <v>4082.79</v>
      </c>
      <c r="E21" s="162">
        <v>7306.11</v>
      </c>
      <c r="F21" s="168">
        <f t="shared" si="1"/>
        <v>-0.44118142212476952</v>
      </c>
      <c r="G21" s="163">
        <v>702</v>
      </c>
      <c r="H21" s="162">
        <v>60</v>
      </c>
      <c r="I21" s="162">
        <f t="shared" si="0"/>
        <v>11.7</v>
      </c>
      <c r="J21" s="162">
        <v>10</v>
      </c>
      <c r="K21" s="162">
        <v>2</v>
      </c>
      <c r="L21" s="163">
        <v>11824.9</v>
      </c>
      <c r="M21" s="163">
        <v>2000</v>
      </c>
      <c r="N21" s="160">
        <v>44442</v>
      </c>
      <c r="O21" s="158" t="s">
        <v>27</v>
      </c>
      <c r="P21" s="140"/>
      <c r="Q21" s="172"/>
      <c r="R21" s="172"/>
      <c r="S21" s="172"/>
      <c r="T21" s="172"/>
      <c r="U21" s="173"/>
      <c r="V21" s="173"/>
      <c r="W21" s="139"/>
      <c r="X21" s="174"/>
      <c r="Y21" s="173"/>
      <c r="Z21" s="174"/>
    </row>
    <row r="22" spans="1:26" ht="25.35" customHeight="1">
      <c r="A22" s="157">
        <v>10</v>
      </c>
      <c r="B22" s="157" t="s">
        <v>67</v>
      </c>
      <c r="C22" s="164" t="s">
        <v>281</v>
      </c>
      <c r="D22" s="163">
        <v>3192.07</v>
      </c>
      <c r="E22" s="162" t="s">
        <v>30</v>
      </c>
      <c r="F22" s="162" t="s">
        <v>30</v>
      </c>
      <c r="G22" s="163">
        <v>744</v>
      </c>
      <c r="H22" s="162">
        <v>186</v>
      </c>
      <c r="I22" s="162">
        <f t="shared" si="0"/>
        <v>4</v>
      </c>
      <c r="J22" s="162">
        <v>16</v>
      </c>
      <c r="K22" s="162">
        <v>1</v>
      </c>
      <c r="L22" s="163">
        <v>3192.07</v>
      </c>
      <c r="M22" s="163">
        <v>744</v>
      </c>
      <c r="N22" s="160">
        <v>44449</v>
      </c>
      <c r="O22" s="158" t="s">
        <v>27</v>
      </c>
      <c r="P22" s="140"/>
      <c r="Q22" s="172"/>
      <c r="R22" s="172"/>
      <c r="S22" s="172"/>
      <c r="T22" s="172"/>
      <c r="U22" s="173"/>
      <c r="V22" s="173"/>
      <c r="W22" s="139"/>
      <c r="X22" s="174"/>
      <c r="Y22" s="173"/>
      <c r="Z22" s="174"/>
    </row>
    <row r="23" spans="1:26" ht="25.35" customHeight="1">
      <c r="A23" s="144"/>
      <c r="B23" s="144"/>
      <c r="C23" s="159" t="s">
        <v>29</v>
      </c>
      <c r="D23" s="145">
        <f>SUM(D13:D22)</f>
        <v>125849.29</v>
      </c>
      <c r="E23" s="145">
        <f t="shared" ref="E23:G23" si="2">SUM(E13:E22)</f>
        <v>105331.64000000001</v>
      </c>
      <c r="F23" s="108">
        <f t="shared" ref="F23" si="3">(D23-E23)/E23</f>
        <v>0.19479094790511167</v>
      </c>
      <c r="G23" s="145">
        <f t="shared" si="2"/>
        <v>20935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157" t="s">
        <v>67</v>
      </c>
      <c r="C25" s="164" t="s">
        <v>283</v>
      </c>
      <c r="D25" s="163">
        <v>2666.4</v>
      </c>
      <c r="E25" s="162" t="s">
        <v>30</v>
      </c>
      <c r="F25" s="162" t="s">
        <v>30</v>
      </c>
      <c r="G25" s="163">
        <v>456</v>
      </c>
      <c r="H25" s="162">
        <v>115</v>
      </c>
      <c r="I25" s="162">
        <f>G25/H25</f>
        <v>3.965217391304348</v>
      </c>
      <c r="J25" s="162">
        <v>15</v>
      </c>
      <c r="K25" s="162">
        <v>1</v>
      </c>
      <c r="L25" s="163">
        <v>2666</v>
      </c>
      <c r="M25" s="163">
        <v>456</v>
      </c>
      <c r="N25" s="160">
        <v>44449</v>
      </c>
      <c r="O25" s="154" t="s">
        <v>33</v>
      </c>
      <c r="P25" s="140"/>
      <c r="Q25" s="172"/>
      <c r="R25" s="172"/>
      <c r="S25" s="172"/>
      <c r="T25" s="172"/>
      <c r="U25" s="173"/>
      <c r="V25" s="173"/>
      <c r="W25" s="139"/>
      <c r="X25" s="174"/>
      <c r="Y25" s="173"/>
      <c r="Z25" s="174"/>
    </row>
    <row r="26" spans="1:26" ht="25.35" customHeight="1">
      <c r="A26" s="157">
        <v>12</v>
      </c>
      <c r="B26" s="157" t="s">
        <v>67</v>
      </c>
      <c r="C26" s="164" t="s">
        <v>282</v>
      </c>
      <c r="D26" s="163">
        <v>2612</v>
      </c>
      <c r="E26" s="162" t="s">
        <v>30</v>
      </c>
      <c r="F26" s="162" t="s">
        <v>30</v>
      </c>
      <c r="G26" s="163">
        <v>448</v>
      </c>
      <c r="H26" s="162" t="s">
        <v>30</v>
      </c>
      <c r="I26" s="162" t="s">
        <v>30</v>
      </c>
      <c r="J26" s="162">
        <v>4</v>
      </c>
      <c r="K26" s="162">
        <v>1</v>
      </c>
      <c r="L26" s="163">
        <v>2612</v>
      </c>
      <c r="M26" s="163">
        <v>448</v>
      </c>
      <c r="N26" s="160">
        <v>44449</v>
      </c>
      <c r="O26" s="158" t="s">
        <v>31</v>
      </c>
      <c r="P26" s="140"/>
      <c r="Q26" s="172"/>
      <c r="R26" s="172"/>
      <c r="S26" s="172"/>
      <c r="T26" s="172"/>
      <c r="U26" s="173"/>
      <c r="V26" s="173"/>
      <c r="W26" s="139"/>
      <c r="X26" s="174"/>
      <c r="Y26" s="173"/>
      <c r="Z26" s="174"/>
    </row>
    <row r="27" spans="1:26" ht="25.35" customHeight="1">
      <c r="A27" s="157">
        <v>13</v>
      </c>
      <c r="B27" s="157">
        <v>9</v>
      </c>
      <c r="C27" s="164" t="s">
        <v>242</v>
      </c>
      <c r="D27" s="163">
        <v>2552.1600000000003</v>
      </c>
      <c r="E27" s="162">
        <v>3051.1499999999996</v>
      </c>
      <c r="F27" s="168">
        <f>(D27-E27)/E27</f>
        <v>-0.16354161545646703</v>
      </c>
      <c r="G27" s="163">
        <v>495</v>
      </c>
      <c r="H27" s="162">
        <v>16</v>
      </c>
      <c r="I27" s="162">
        <f t="shared" ref="I27:I34" si="4">G27/H27</f>
        <v>30.9375</v>
      </c>
      <c r="J27" s="162">
        <v>8</v>
      </c>
      <c r="K27" s="162">
        <v>5</v>
      </c>
      <c r="L27" s="163">
        <v>38125.370000000003</v>
      </c>
      <c r="M27" s="163">
        <v>6971</v>
      </c>
      <c r="N27" s="160">
        <v>44421</v>
      </c>
      <c r="O27" s="158" t="s">
        <v>243</v>
      </c>
      <c r="P27" s="140"/>
      <c r="Q27" s="172"/>
      <c r="R27" s="172"/>
      <c r="S27" s="172"/>
      <c r="T27" s="172"/>
      <c r="U27" s="173"/>
      <c r="V27" s="173"/>
      <c r="W27" s="139"/>
      <c r="X27" s="174"/>
      <c r="Y27" s="174"/>
      <c r="Z27" s="173"/>
    </row>
    <row r="28" spans="1:26" ht="25.35" customHeight="1">
      <c r="A28" s="157">
        <v>14</v>
      </c>
      <c r="B28" s="157">
        <v>15</v>
      </c>
      <c r="C28" s="164" t="s">
        <v>192</v>
      </c>
      <c r="D28" s="163">
        <v>2175.41</v>
      </c>
      <c r="E28" s="162">
        <v>2090.13</v>
      </c>
      <c r="F28" s="168">
        <f>(D28-E28)/E28</f>
        <v>4.080128987192172E-2</v>
      </c>
      <c r="G28" s="163">
        <v>335</v>
      </c>
      <c r="H28" s="162">
        <v>14</v>
      </c>
      <c r="I28" s="162">
        <f t="shared" si="4"/>
        <v>23.928571428571427</v>
      </c>
      <c r="J28" s="162">
        <v>1</v>
      </c>
      <c r="K28" s="162">
        <v>9</v>
      </c>
      <c r="L28" s="163">
        <v>85583.87</v>
      </c>
      <c r="M28" s="163">
        <v>13769</v>
      </c>
      <c r="N28" s="160">
        <v>44393</v>
      </c>
      <c r="O28" s="158" t="s">
        <v>73</v>
      </c>
      <c r="P28" s="140"/>
      <c r="Q28" s="172"/>
      <c r="R28" s="172"/>
      <c r="S28" s="172"/>
      <c r="T28" s="172"/>
      <c r="U28" s="173"/>
      <c r="V28" s="173"/>
      <c r="W28" s="139"/>
      <c r="X28" s="174"/>
      <c r="Y28" s="174"/>
      <c r="Z28" s="173"/>
    </row>
    <row r="29" spans="1:26" ht="25.35" customHeight="1">
      <c r="A29" s="157">
        <v>15</v>
      </c>
      <c r="B29" s="157">
        <v>20</v>
      </c>
      <c r="C29" s="164" t="s">
        <v>244</v>
      </c>
      <c r="D29" s="163">
        <v>1598</v>
      </c>
      <c r="E29" s="163">
        <v>552</v>
      </c>
      <c r="F29" s="168">
        <f>(D29-E29)/E29</f>
        <v>1.894927536231884</v>
      </c>
      <c r="G29" s="163">
        <v>377</v>
      </c>
      <c r="H29" s="162">
        <v>9</v>
      </c>
      <c r="I29" s="162">
        <f t="shared" si="4"/>
        <v>41.888888888888886</v>
      </c>
      <c r="J29" s="162">
        <v>2</v>
      </c>
      <c r="K29" s="162">
        <v>4</v>
      </c>
      <c r="L29" s="163">
        <v>9310.7599999999984</v>
      </c>
      <c r="M29" s="163">
        <v>1988</v>
      </c>
      <c r="N29" s="160">
        <v>44421</v>
      </c>
      <c r="O29" s="158" t="s">
        <v>43</v>
      </c>
      <c r="P29" s="140"/>
      <c r="Q29" s="172"/>
      <c r="R29" s="172"/>
      <c r="S29" s="172"/>
      <c r="T29" s="172"/>
      <c r="U29" s="173"/>
      <c r="V29" s="173"/>
      <c r="W29" s="139"/>
      <c r="X29" s="174"/>
      <c r="Y29" s="174"/>
      <c r="Z29" s="173"/>
    </row>
    <row r="30" spans="1:26" ht="25.35" customHeight="1">
      <c r="A30" s="157">
        <v>16</v>
      </c>
      <c r="B30" s="157">
        <v>13</v>
      </c>
      <c r="C30" s="164" t="s">
        <v>259</v>
      </c>
      <c r="D30" s="163">
        <v>1364.9</v>
      </c>
      <c r="E30" s="162">
        <v>2288.62</v>
      </c>
      <c r="F30" s="168">
        <f>(D30-E30)/E30</f>
        <v>-0.40361440518740543</v>
      </c>
      <c r="G30" s="163">
        <v>228</v>
      </c>
      <c r="H30" s="162">
        <v>14</v>
      </c>
      <c r="I30" s="162">
        <f t="shared" si="4"/>
        <v>16.285714285714285</v>
      </c>
      <c r="J30" s="162">
        <v>4</v>
      </c>
      <c r="K30" s="162">
        <v>3</v>
      </c>
      <c r="L30" s="163">
        <v>12225.24</v>
      </c>
      <c r="M30" s="163">
        <v>2304</v>
      </c>
      <c r="N30" s="160">
        <v>44435</v>
      </c>
      <c r="O30" s="158" t="s">
        <v>43</v>
      </c>
      <c r="P30" s="140"/>
      <c r="Q30" s="172"/>
      <c r="R30" s="172"/>
      <c r="S30" s="172"/>
      <c r="T30" s="172"/>
      <c r="U30" s="173"/>
      <c r="V30" s="173"/>
      <c r="W30" s="139"/>
      <c r="X30" s="173"/>
      <c r="Y30" s="174"/>
      <c r="Z30" s="174"/>
    </row>
    <row r="31" spans="1:26" ht="25.35" customHeight="1">
      <c r="A31" s="157">
        <v>17</v>
      </c>
      <c r="B31" s="157" t="s">
        <v>40</v>
      </c>
      <c r="C31" s="164" t="s">
        <v>288</v>
      </c>
      <c r="D31" s="163">
        <v>1147.1500000000001</v>
      </c>
      <c r="E31" s="162" t="s">
        <v>30</v>
      </c>
      <c r="F31" s="162" t="s">
        <v>30</v>
      </c>
      <c r="G31" s="163">
        <v>228</v>
      </c>
      <c r="H31" s="162">
        <v>5</v>
      </c>
      <c r="I31" s="162">
        <f t="shared" si="4"/>
        <v>45.6</v>
      </c>
      <c r="J31" s="162">
        <v>4</v>
      </c>
      <c r="K31" s="162">
        <v>0</v>
      </c>
      <c r="L31" s="163">
        <v>1147</v>
      </c>
      <c r="M31" s="163">
        <v>228</v>
      </c>
      <c r="N31" s="160" t="s">
        <v>190</v>
      </c>
      <c r="O31" s="158" t="s">
        <v>52</v>
      </c>
      <c r="P31" s="140"/>
      <c r="Q31" s="172"/>
      <c r="R31" s="172"/>
      <c r="S31" s="172"/>
      <c r="T31" s="172"/>
      <c r="U31" s="173"/>
      <c r="V31" s="173"/>
      <c r="W31" s="139"/>
      <c r="X31" s="173"/>
      <c r="Y31" s="174"/>
      <c r="Z31" s="174"/>
    </row>
    <row r="32" spans="1:26" ht="25.35" customHeight="1">
      <c r="A32" s="157">
        <v>18</v>
      </c>
      <c r="B32" s="157">
        <v>11</v>
      </c>
      <c r="C32" s="164" t="s">
        <v>213</v>
      </c>
      <c r="D32" s="163">
        <v>1136.3999999999999</v>
      </c>
      <c r="E32" s="162">
        <v>2690.2</v>
      </c>
      <c r="F32" s="168">
        <f>(D32-E32)/E32</f>
        <v>-0.57757787525091075</v>
      </c>
      <c r="G32" s="163">
        <v>271</v>
      </c>
      <c r="H32" s="162">
        <v>13</v>
      </c>
      <c r="I32" s="162">
        <f t="shared" si="4"/>
        <v>20.846153846153847</v>
      </c>
      <c r="J32" s="162">
        <v>6</v>
      </c>
      <c r="K32" s="162">
        <v>7</v>
      </c>
      <c r="L32" s="163">
        <v>174922.48999999996</v>
      </c>
      <c r="M32" s="163">
        <v>27905</v>
      </c>
      <c r="N32" s="160">
        <v>44407</v>
      </c>
      <c r="O32" s="158" t="s">
        <v>212</v>
      </c>
      <c r="P32" s="140"/>
      <c r="Q32" s="172"/>
      <c r="R32" s="172"/>
      <c r="S32" s="172"/>
      <c r="T32" s="172"/>
      <c r="U32" s="173"/>
      <c r="V32" s="173"/>
      <c r="W32" s="139"/>
      <c r="X32" s="173"/>
      <c r="Y32" s="174"/>
      <c r="Z32" s="174"/>
    </row>
    <row r="33" spans="1:27" ht="25.35" customHeight="1">
      <c r="A33" s="157">
        <v>19</v>
      </c>
      <c r="B33" s="157">
        <v>12</v>
      </c>
      <c r="C33" s="164" t="s">
        <v>260</v>
      </c>
      <c r="D33" s="163">
        <v>901.39</v>
      </c>
      <c r="E33" s="162">
        <v>2628.07</v>
      </c>
      <c r="F33" s="168">
        <f>(D33-E33)/E33</f>
        <v>-0.65701446308507772</v>
      </c>
      <c r="G33" s="163">
        <v>153</v>
      </c>
      <c r="H33" s="162">
        <v>12</v>
      </c>
      <c r="I33" s="162">
        <f t="shared" si="4"/>
        <v>12.75</v>
      </c>
      <c r="J33" s="162">
        <v>4</v>
      </c>
      <c r="K33" s="162">
        <v>3</v>
      </c>
      <c r="L33" s="163">
        <v>13595.09</v>
      </c>
      <c r="M33" s="163">
        <v>2479</v>
      </c>
      <c r="N33" s="160">
        <v>44435</v>
      </c>
      <c r="O33" s="158" t="s">
        <v>27</v>
      </c>
      <c r="P33" s="140"/>
      <c r="Q33" s="172"/>
      <c r="R33" s="172"/>
      <c r="S33" s="172"/>
      <c r="T33" s="172"/>
      <c r="U33" s="173"/>
      <c r="V33" s="173"/>
      <c r="W33" s="139"/>
      <c r="X33" s="173"/>
      <c r="Y33" s="174"/>
      <c r="Z33" s="174"/>
    </row>
    <row r="34" spans="1:27" ht="25.35" customHeight="1">
      <c r="A34" s="157">
        <v>20</v>
      </c>
      <c r="B34" s="91" t="s">
        <v>40</v>
      </c>
      <c r="C34" s="169" t="s">
        <v>286</v>
      </c>
      <c r="D34" s="163">
        <v>865.43</v>
      </c>
      <c r="E34" s="162" t="s">
        <v>30</v>
      </c>
      <c r="F34" s="162" t="s">
        <v>30</v>
      </c>
      <c r="G34" s="163">
        <v>141</v>
      </c>
      <c r="H34" s="162">
        <v>8</v>
      </c>
      <c r="I34" s="162">
        <f t="shared" si="4"/>
        <v>17.625</v>
      </c>
      <c r="J34" s="162">
        <v>4</v>
      </c>
      <c r="K34" s="162">
        <v>0</v>
      </c>
      <c r="L34" s="163">
        <v>865.43</v>
      </c>
      <c r="M34" s="163">
        <v>141</v>
      </c>
      <c r="N34" s="160" t="s">
        <v>190</v>
      </c>
      <c r="O34" s="158" t="s">
        <v>287</v>
      </c>
      <c r="P34" s="140"/>
      <c r="Q34" s="172"/>
      <c r="R34" s="172"/>
      <c r="S34" s="172"/>
      <c r="T34" s="172"/>
      <c r="U34" s="172"/>
      <c r="V34" s="173"/>
      <c r="W34" s="174"/>
      <c r="X34" s="174"/>
      <c r="Y34" s="139"/>
      <c r="Z34" s="173"/>
    </row>
    <row r="35" spans="1:27" ht="25.35" customHeight="1">
      <c r="A35" s="144"/>
      <c r="B35" s="144"/>
      <c r="C35" s="159" t="s">
        <v>85</v>
      </c>
      <c r="D35" s="145">
        <f>SUM(D23:D34)</f>
        <v>142868.53</v>
      </c>
      <c r="E35" s="145">
        <f t="shared" ref="E35:G35" si="5">SUM(E23:E34)</f>
        <v>118631.81000000001</v>
      </c>
      <c r="F35" s="108">
        <f t="shared" ref="F35" si="6">(D35-E35)/E35</f>
        <v>0.20430203332478855</v>
      </c>
      <c r="G35" s="145">
        <f t="shared" si="5"/>
        <v>24067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7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7" ht="25.35" customHeight="1">
      <c r="A37" s="157">
        <v>21</v>
      </c>
      <c r="B37" s="157">
        <v>25</v>
      </c>
      <c r="C37" s="166" t="s">
        <v>98</v>
      </c>
      <c r="D37" s="163">
        <v>678</v>
      </c>
      <c r="E37" s="163">
        <v>260</v>
      </c>
      <c r="F37" s="168">
        <f t="shared" ref="F37:F42" si="7">(D37-E37)/E37</f>
        <v>1.6076923076923078</v>
      </c>
      <c r="G37" s="163">
        <v>126</v>
      </c>
      <c r="H37" s="162" t="s">
        <v>30</v>
      </c>
      <c r="I37" s="162" t="s">
        <v>30</v>
      </c>
      <c r="J37" s="162">
        <v>2</v>
      </c>
      <c r="K37" s="162">
        <v>18</v>
      </c>
      <c r="L37" s="163">
        <v>7498.42</v>
      </c>
      <c r="M37" s="163">
        <v>1537</v>
      </c>
      <c r="N37" s="160">
        <v>44330</v>
      </c>
      <c r="O37" s="158" t="s">
        <v>99</v>
      </c>
      <c r="P37" s="140"/>
      <c r="R37" s="161"/>
      <c r="T37" s="140"/>
      <c r="U37" s="139"/>
      <c r="V37" s="139"/>
      <c r="W37" s="140"/>
      <c r="X37" s="139"/>
      <c r="Y37" s="139"/>
      <c r="Z37" s="139"/>
    </row>
    <row r="38" spans="1:27" ht="25.35" customHeight="1">
      <c r="A38" s="157">
        <v>22</v>
      </c>
      <c r="B38" s="157">
        <v>14</v>
      </c>
      <c r="C38" s="164" t="s">
        <v>191</v>
      </c>
      <c r="D38" s="163">
        <v>608.41999999999996</v>
      </c>
      <c r="E38" s="162">
        <v>2130.58</v>
      </c>
      <c r="F38" s="168">
        <f t="shared" si="7"/>
        <v>-0.71443456711318043</v>
      </c>
      <c r="G38" s="163">
        <v>115</v>
      </c>
      <c r="H38" s="162">
        <v>9</v>
      </c>
      <c r="I38" s="162">
        <f t="shared" ref="I38:I43" si="8">G38/H38</f>
        <v>12.777777777777779</v>
      </c>
      <c r="J38" s="162">
        <v>2</v>
      </c>
      <c r="K38" s="162">
        <v>9</v>
      </c>
      <c r="L38" s="163">
        <v>157555.26999999999</v>
      </c>
      <c r="M38" s="163">
        <v>32616</v>
      </c>
      <c r="N38" s="160">
        <v>44393</v>
      </c>
      <c r="O38" s="158" t="s">
        <v>34</v>
      </c>
      <c r="P38" s="140"/>
      <c r="Q38" s="172"/>
      <c r="R38" s="172"/>
      <c r="S38" s="172"/>
      <c r="T38" s="172"/>
      <c r="U38" s="173"/>
      <c r="V38" s="173"/>
      <c r="W38" s="139"/>
      <c r="X38" s="173"/>
      <c r="Y38" s="174"/>
      <c r="Z38" s="174"/>
    </row>
    <row r="39" spans="1:27" ht="25.35" customHeight="1">
      <c r="A39" s="157">
        <v>23</v>
      </c>
      <c r="B39" s="157">
        <v>18</v>
      </c>
      <c r="C39" s="164" t="s">
        <v>261</v>
      </c>
      <c r="D39" s="163">
        <v>563.4</v>
      </c>
      <c r="E39" s="162">
        <v>1787.5</v>
      </c>
      <c r="F39" s="168">
        <f t="shared" si="7"/>
        <v>-0.68481118881118874</v>
      </c>
      <c r="G39" s="163">
        <v>100</v>
      </c>
      <c r="H39" s="162">
        <v>14</v>
      </c>
      <c r="I39" s="162">
        <f t="shared" si="8"/>
        <v>7.1428571428571432</v>
      </c>
      <c r="J39" s="162">
        <v>4</v>
      </c>
      <c r="K39" s="162">
        <v>3</v>
      </c>
      <c r="L39" s="163">
        <v>8655</v>
      </c>
      <c r="M39" s="163">
        <v>1655</v>
      </c>
      <c r="N39" s="160">
        <v>44435</v>
      </c>
      <c r="O39" s="158" t="s">
        <v>33</v>
      </c>
      <c r="P39" s="140"/>
      <c r="Q39" s="172"/>
      <c r="R39" s="172"/>
      <c r="S39" s="172"/>
      <c r="T39" s="172"/>
      <c r="U39" s="173"/>
      <c r="V39" s="173"/>
      <c r="W39" s="139"/>
      <c r="X39" s="173"/>
      <c r="Y39" s="174"/>
      <c r="Z39" s="174"/>
    </row>
    <row r="40" spans="1:27" ht="25.35" customHeight="1">
      <c r="A40" s="157">
        <v>24</v>
      </c>
      <c r="B40" s="157">
        <v>19</v>
      </c>
      <c r="C40" s="164" t="s">
        <v>225</v>
      </c>
      <c r="D40" s="163">
        <v>455.98</v>
      </c>
      <c r="E40" s="162">
        <v>1560.64</v>
      </c>
      <c r="F40" s="168">
        <f t="shared" si="7"/>
        <v>-0.70782499487389794</v>
      </c>
      <c r="G40" s="163">
        <v>80</v>
      </c>
      <c r="H40" s="162">
        <v>6</v>
      </c>
      <c r="I40" s="162">
        <f t="shared" si="8"/>
        <v>13.333333333333334</v>
      </c>
      <c r="J40" s="162">
        <v>1</v>
      </c>
      <c r="K40" s="162">
        <v>6</v>
      </c>
      <c r="L40" s="163">
        <v>92604.29</v>
      </c>
      <c r="M40" s="163">
        <v>14214</v>
      </c>
      <c r="N40" s="160">
        <v>44414</v>
      </c>
      <c r="O40" s="158" t="s">
        <v>34</v>
      </c>
      <c r="P40" s="140"/>
      <c r="Q40" s="172"/>
      <c r="R40" s="172"/>
      <c r="S40" s="172"/>
      <c r="T40" s="172"/>
      <c r="U40" s="173"/>
      <c r="V40" s="173"/>
      <c r="W40" s="139"/>
      <c r="X40" s="173"/>
      <c r="Y40" s="174"/>
      <c r="Z40" s="174"/>
    </row>
    <row r="41" spans="1:27" ht="25.35" customHeight="1">
      <c r="A41" s="157">
        <v>25</v>
      </c>
      <c r="B41" s="157">
        <v>22</v>
      </c>
      <c r="C41" s="164" t="s">
        <v>179</v>
      </c>
      <c r="D41" s="163">
        <v>227.58</v>
      </c>
      <c r="E41" s="162">
        <v>494.68</v>
      </c>
      <c r="F41" s="168">
        <f t="shared" si="7"/>
        <v>-0.53994501495916558</v>
      </c>
      <c r="G41" s="163">
        <v>47</v>
      </c>
      <c r="H41" s="162">
        <v>7</v>
      </c>
      <c r="I41" s="162">
        <f t="shared" si="8"/>
        <v>6.7142857142857144</v>
      </c>
      <c r="J41" s="162">
        <v>1</v>
      </c>
      <c r="K41" s="162">
        <v>11</v>
      </c>
      <c r="L41" s="163">
        <v>49587</v>
      </c>
      <c r="M41" s="163">
        <v>10927</v>
      </c>
      <c r="N41" s="160">
        <v>44379</v>
      </c>
      <c r="O41" s="158" t="s">
        <v>52</v>
      </c>
      <c r="P41" s="140"/>
      <c r="Q41" s="172"/>
      <c r="R41" s="172"/>
      <c r="S41" s="172"/>
      <c r="T41" s="172"/>
      <c r="U41" s="173"/>
      <c r="V41" s="173"/>
      <c r="W41" s="139"/>
      <c r="X41" s="173"/>
      <c r="Y41" s="174"/>
      <c r="Z41" s="174"/>
    </row>
    <row r="42" spans="1:27" ht="25.35" customHeight="1">
      <c r="A42" s="157">
        <v>26</v>
      </c>
      <c r="B42" s="157">
        <v>16</v>
      </c>
      <c r="C42" s="164" t="s">
        <v>248</v>
      </c>
      <c r="D42" s="163">
        <v>218</v>
      </c>
      <c r="E42" s="162">
        <v>1975.9</v>
      </c>
      <c r="F42" s="168">
        <f t="shared" si="7"/>
        <v>-0.88967052988511564</v>
      </c>
      <c r="G42" s="163">
        <v>33</v>
      </c>
      <c r="H42" s="162">
        <v>2</v>
      </c>
      <c r="I42" s="162">
        <f t="shared" si="8"/>
        <v>16.5</v>
      </c>
      <c r="J42" s="162">
        <v>1</v>
      </c>
      <c r="K42" s="162">
        <v>4</v>
      </c>
      <c r="L42" s="163">
        <v>25268</v>
      </c>
      <c r="M42" s="163">
        <v>4214</v>
      </c>
      <c r="N42" s="160">
        <v>44428</v>
      </c>
      <c r="O42" s="158" t="s">
        <v>32</v>
      </c>
      <c r="P42" s="140"/>
      <c r="Q42" s="172"/>
      <c r="R42" s="172"/>
      <c r="S42" s="172"/>
      <c r="T42" s="172"/>
      <c r="U42" s="173"/>
      <c r="V42" s="173"/>
      <c r="W42" s="174"/>
      <c r="X42" s="173"/>
      <c r="Y42" s="174"/>
      <c r="Z42" s="139"/>
      <c r="AA42" s="139"/>
    </row>
    <row r="43" spans="1:27" ht="25.35" customHeight="1">
      <c r="A43" s="157">
        <v>27</v>
      </c>
      <c r="B43" s="167" t="s">
        <v>30</v>
      </c>
      <c r="C43" s="164" t="s">
        <v>284</v>
      </c>
      <c r="D43" s="163">
        <v>205</v>
      </c>
      <c r="E43" s="162" t="s">
        <v>30</v>
      </c>
      <c r="F43" s="162" t="s">
        <v>30</v>
      </c>
      <c r="G43" s="163">
        <v>37</v>
      </c>
      <c r="H43" s="162">
        <v>7</v>
      </c>
      <c r="I43" s="162">
        <f t="shared" si="8"/>
        <v>5.2857142857142856</v>
      </c>
      <c r="J43" s="162">
        <v>4</v>
      </c>
      <c r="K43" s="162">
        <v>1</v>
      </c>
      <c r="L43" s="163">
        <v>1630</v>
      </c>
      <c r="M43" s="163">
        <v>374</v>
      </c>
      <c r="N43" s="160">
        <v>44428</v>
      </c>
      <c r="O43" s="158" t="s">
        <v>56</v>
      </c>
      <c r="P43" s="140"/>
      <c r="Q43" s="172"/>
      <c r="R43" s="172"/>
      <c r="S43" s="172"/>
      <c r="T43" s="172"/>
      <c r="U43" s="173"/>
      <c r="V43" s="173"/>
      <c r="W43" s="139"/>
      <c r="X43" s="173"/>
      <c r="Y43" s="174"/>
      <c r="Z43" s="174"/>
    </row>
    <row r="44" spans="1:27" ht="25.35" customHeight="1">
      <c r="A44" s="157">
        <v>28</v>
      </c>
      <c r="B44" s="157">
        <v>26</v>
      </c>
      <c r="C44" s="164" t="s">
        <v>230</v>
      </c>
      <c r="D44" s="163">
        <v>203</v>
      </c>
      <c r="E44" s="162">
        <v>174</v>
      </c>
      <c r="F44" s="168">
        <f>(D44-E44)/E44</f>
        <v>0.16666666666666666</v>
      </c>
      <c r="G44" s="163">
        <v>39</v>
      </c>
      <c r="H44" s="162" t="s">
        <v>30</v>
      </c>
      <c r="I44" s="162" t="s">
        <v>30</v>
      </c>
      <c r="J44" s="162">
        <v>2</v>
      </c>
      <c r="K44" s="162">
        <v>6</v>
      </c>
      <c r="L44" s="163">
        <v>2505.61</v>
      </c>
      <c r="M44" s="163">
        <v>469</v>
      </c>
      <c r="N44" s="160">
        <v>44414</v>
      </c>
      <c r="O44" s="158" t="s">
        <v>231</v>
      </c>
      <c r="P44" s="78"/>
      <c r="Q44" s="172"/>
      <c r="R44" s="172"/>
      <c r="S44" s="172"/>
      <c r="T44" s="172"/>
      <c r="U44" s="173"/>
      <c r="V44" s="173"/>
      <c r="W44" s="174"/>
      <c r="X44" s="173"/>
      <c r="Y44" s="139"/>
      <c r="Z44" s="174"/>
      <c r="AA44" s="139"/>
    </row>
    <row r="45" spans="1:27" ht="25.35" customHeight="1">
      <c r="A45" s="157">
        <v>29</v>
      </c>
      <c r="B45" s="157">
        <v>28</v>
      </c>
      <c r="C45" s="164" t="s">
        <v>246</v>
      </c>
      <c r="D45" s="163">
        <v>86</v>
      </c>
      <c r="E45" s="162">
        <v>68</v>
      </c>
      <c r="F45" s="168">
        <f>(D45-E45)/E45</f>
        <v>0.26470588235294118</v>
      </c>
      <c r="G45" s="163">
        <v>25</v>
      </c>
      <c r="H45" s="162" t="s">
        <v>30</v>
      </c>
      <c r="I45" s="162" t="s">
        <v>30</v>
      </c>
      <c r="J45" s="162">
        <v>3</v>
      </c>
      <c r="K45" s="162">
        <v>5</v>
      </c>
      <c r="L45" s="163">
        <v>847.57</v>
      </c>
      <c r="M45" s="163">
        <v>197</v>
      </c>
      <c r="N45" s="160">
        <v>44421</v>
      </c>
      <c r="O45" s="158" t="s">
        <v>99</v>
      </c>
      <c r="P45" s="140"/>
      <c r="Q45" s="172"/>
      <c r="R45" s="172"/>
      <c r="S45" s="172"/>
      <c r="T45" s="172"/>
      <c r="U45" s="173"/>
      <c r="V45" s="173"/>
      <c r="W45" s="174"/>
      <c r="X45" s="139"/>
      <c r="Y45" s="173"/>
      <c r="Z45" s="174"/>
    </row>
    <row r="46" spans="1:27" ht="25.35" customHeight="1">
      <c r="A46" s="157">
        <v>30</v>
      </c>
      <c r="B46" s="91">
        <v>24</v>
      </c>
      <c r="C46" s="164" t="s">
        <v>249</v>
      </c>
      <c r="D46" s="163">
        <v>67</v>
      </c>
      <c r="E46" s="162">
        <v>294.09000000000003</v>
      </c>
      <c r="F46" s="168">
        <f>(D46-E46)/E46</f>
        <v>-0.77217858478696999</v>
      </c>
      <c r="G46" s="163">
        <v>13</v>
      </c>
      <c r="H46" s="162">
        <v>3</v>
      </c>
      <c r="I46" s="162">
        <f>G46/H46</f>
        <v>4.333333333333333</v>
      </c>
      <c r="J46" s="162">
        <v>2</v>
      </c>
      <c r="K46" s="162">
        <v>4</v>
      </c>
      <c r="L46" s="163">
        <v>12330.34</v>
      </c>
      <c r="M46" s="163">
        <v>2177</v>
      </c>
      <c r="N46" s="160">
        <v>44428</v>
      </c>
      <c r="O46" s="154" t="s">
        <v>43</v>
      </c>
      <c r="P46" s="140"/>
      <c r="Q46" s="172"/>
      <c r="R46" s="172"/>
      <c r="S46" s="172"/>
      <c r="T46" s="172"/>
      <c r="U46" s="172"/>
      <c r="V46" s="173"/>
      <c r="W46" s="173"/>
      <c r="X46" s="174"/>
      <c r="Y46" s="174"/>
      <c r="Z46" s="139"/>
    </row>
    <row r="47" spans="1:27" ht="25.35" customHeight="1">
      <c r="A47" s="144"/>
      <c r="B47" s="144"/>
      <c r="C47" s="159" t="s">
        <v>116</v>
      </c>
      <c r="D47" s="145">
        <f>SUM(D35:D46)</f>
        <v>146180.91</v>
      </c>
      <c r="E47" s="145">
        <f t="shared" ref="E47:G47" si="9">SUM(E35:E46)</f>
        <v>127377.2</v>
      </c>
      <c r="F47" s="108">
        <f>(D47-E47)/E47</f>
        <v>0.14762225892859951</v>
      </c>
      <c r="G47" s="145">
        <f t="shared" si="9"/>
        <v>24682</v>
      </c>
      <c r="H47" s="145"/>
      <c r="I47" s="147"/>
      <c r="J47" s="146"/>
      <c r="K47" s="148"/>
      <c r="L47" s="149"/>
      <c r="M47" s="153"/>
      <c r="N47" s="150"/>
      <c r="O47" s="154"/>
      <c r="P47" s="140"/>
      <c r="R47" s="140"/>
    </row>
    <row r="48" spans="1:27" ht="14.1" customHeight="1">
      <c r="A48" s="142"/>
      <c r="B48" s="151"/>
      <c r="C48" s="143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5"/>
      <c r="O48" s="141"/>
    </row>
    <row r="49" spans="1:26" ht="25.35" customHeight="1">
      <c r="A49" s="157">
        <v>31</v>
      </c>
      <c r="B49" s="167" t="s">
        <v>30</v>
      </c>
      <c r="C49" s="166" t="s">
        <v>44</v>
      </c>
      <c r="D49" s="163">
        <v>56</v>
      </c>
      <c r="E49" s="162" t="s">
        <v>30</v>
      </c>
      <c r="F49" s="162" t="s">
        <v>30</v>
      </c>
      <c r="G49" s="163">
        <v>15</v>
      </c>
      <c r="H49" s="162">
        <v>1</v>
      </c>
      <c r="I49" s="162">
        <f>G49/H49</f>
        <v>15</v>
      </c>
      <c r="J49" s="162">
        <v>1</v>
      </c>
      <c r="K49" s="162" t="s">
        <v>30</v>
      </c>
      <c r="L49" s="163">
        <v>23636.92</v>
      </c>
      <c r="M49" s="163">
        <v>4294</v>
      </c>
      <c r="N49" s="160">
        <v>44316</v>
      </c>
      <c r="O49" s="158" t="s">
        <v>43</v>
      </c>
      <c r="P49" s="140"/>
      <c r="Q49" s="172"/>
      <c r="R49" s="172"/>
      <c r="S49" s="172"/>
      <c r="T49" s="172"/>
      <c r="U49" s="173"/>
      <c r="V49" s="173"/>
      <c r="W49" s="174"/>
      <c r="X49" s="139"/>
      <c r="Y49" s="173"/>
      <c r="Z49" s="174"/>
    </row>
    <row r="50" spans="1:26" ht="25.35" customHeight="1">
      <c r="A50" s="157">
        <v>32</v>
      </c>
      <c r="B50" s="120">
        <v>29</v>
      </c>
      <c r="C50" s="170" t="s">
        <v>75</v>
      </c>
      <c r="D50" s="163">
        <v>42</v>
      </c>
      <c r="E50" s="162">
        <v>39</v>
      </c>
      <c r="F50" s="168">
        <f>(D50-E50)/E50</f>
        <v>7.6923076923076927E-2</v>
      </c>
      <c r="G50" s="163">
        <v>10</v>
      </c>
      <c r="H50" s="162">
        <v>1</v>
      </c>
      <c r="I50" s="162">
        <f>G50/H50</f>
        <v>10</v>
      </c>
      <c r="J50" s="162">
        <v>1</v>
      </c>
      <c r="K50" s="162" t="s">
        <v>30</v>
      </c>
      <c r="L50" s="163">
        <v>23916</v>
      </c>
      <c r="M50" s="163">
        <v>4228</v>
      </c>
      <c r="N50" s="160">
        <v>44323</v>
      </c>
      <c r="O50" s="154" t="s">
        <v>32</v>
      </c>
      <c r="P50" s="140"/>
      <c r="Q50" s="172"/>
      <c r="R50" s="172"/>
      <c r="S50" s="172"/>
      <c r="T50" s="172"/>
      <c r="U50" s="173"/>
      <c r="V50" s="173"/>
      <c r="W50" s="174"/>
      <c r="X50" s="173"/>
      <c r="Y50" s="139"/>
      <c r="Z50" s="174"/>
    </row>
    <row r="51" spans="1:26" ht="25.35" customHeight="1">
      <c r="A51" s="157">
        <v>33</v>
      </c>
      <c r="B51" s="162" t="s">
        <v>30</v>
      </c>
      <c r="C51" s="164" t="s">
        <v>65</v>
      </c>
      <c r="D51" s="163">
        <v>38</v>
      </c>
      <c r="E51" s="162" t="s">
        <v>30</v>
      </c>
      <c r="F51" s="162" t="s">
        <v>30</v>
      </c>
      <c r="G51" s="163">
        <v>6</v>
      </c>
      <c r="H51" s="165">
        <v>1</v>
      </c>
      <c r="I51" s="162">
        <f>G51/H51</f>
        <v>6</v>
      </c>
      <c r="J51" s="162">
        <v>1</v>
      </c>
      <c r="K51" s="162" t="s">
        <v>30</v>
      </c>
      <c r="L51" s="163">
        <v>49303</v>
      </c>
      <c r="M51" s="163">
        <v>9196</v>
      </c>
      <c r="N51" s="160">
        <v>43805</v>
      </c>
      <c r="O51" s="158" t="s">
        <v>43</v>
      </c>
      <c r="P51" s="140"/>
      <c r="Q51" s="172"/>
      <c r="R51" s="172"/>
      <c r="S51" s="172"/>
      <c r="T51" s="172"/>
      <c r="U51" s="172"/>
      <c r="V51" s="173"/>
      <c r="W51" s="173"/>
      <c r="X51" s="174"/>
      <c r="Y51" s="174"/>
      <c r="Z51" s="139"/>
    </row>
    <row r="52" spans="1:26" ht="25.35" customHeight="1">
      <c r="A52" s="157">
        <v>34</v>
      </c>
      <c r="B52" s="167" t="s">
        <v>30</v>
      </c>
      <c r="C52" s="164" t="s">
        <v>229</v>
      </c>
      <c r="D52" s="163">
        <v>18</v>
      </c>
      <c r="E52" s="162" t="s">
        <v>30</v>
      </c>
      <c r="F52" s="162" t="s">
        <v>30</v>
      </c>
      <c r="G52" s="163">
        <v>3</v>
      </c>
      <c r="H52" s="162">
        <v>1</v>
      </c>
      <c r="I52" s="162">
        <f>G52/H52</f>
        <v>3</v>
      </c>
      <c r="J52" s="162">
        <v>1</v>
      </c>
      <c r="K52" s="162" t="s">
        <v>30</v>
      </c>
      <c r="L52" s="163">
        <v>3378</v>
      </c>
      <c r="M52" s="163">
        <v>595</v>
      </c>
      <c r="N52" s="160">
        <v>44414</v>
      </c>
      <c r="O52" s="158" t="s">
        <v>33</v>
      </c>
      <c r="P52" s="140"/>
      <c r="Q52" s="172"/>
      <c r="R52" s="172"/>
      <c r="S52" s="172"/>
      <c r="T52" s="172"/>
      <c r="U52" s="173"/>
      <c r="V52" s="173"/>
      <c r="W52" s="139"/>
      <c r="X52" s="173"/>
      <c r="Y52" s="174"/>
      <c r="Z52" s="174"/>
    </row>
    <row r="53" spans="1:26" ht="25.35" customHeight="1">
      <c r="A53" s="157">
        <v>35</v>
      </c>
      <c r="B53" s="91">
        <v>17</v>
      </c>
      <c r="C53" s="164" t="s">
        <v>275</v>
      </c>
      <c r="D53" s="163">
        <v>10</v>
      </c>
      <c r="E53" s="162">
        <v>1926.98</v>
      </c>
      <c r="F53" s="168">
        <f>(D53-E53)/E53</f>
        <v>-0.99481053254315044</v>
      </c>
      <c r="G53" s="163">
        <v>2</v>
      </c>
      <c r="H53" s="162">
        <v>1</v>
      </c>
      <c r="I53" s="162">
        <f>G53/H53</f>
        <v>2</v>
      </c>
      <c r="J53" s="162">
        <v>1</v>
      </c>
      <c r="K53" s="162">
        <v>2</v>
      </c>
      <c r="L53" s="163">
        <v>1937</v>
      </c>
      <c r="M53" s="163">
        <v>329</v>
      </c>
      <c r="N53" s="160">
        <v>44442</v>
      </c>
      <c r="O53" s="158" t="s">
        <v>33</v>
      </c>
      <c r="P53" s="140"/>
      <c r="Q53" s="172"/>
      <c r="R53" s="172"/>
      <c r="S53" s="172"/>
      <c r="T53" s="172"/>
      <c r="U53" s="172"/>
      <c r="V53" s="173"/>
      <c r="W53" s="174"/>
      <c r="X53" s="173"/>
      <c r="Y53" s="139"/>
      <c r="Z53" s="174"/>
    </row>
    <row r="54" spans="1:26" ht="25.35" customHeight="1">
      <c r="A54" s="144"/>
      <c r="B54" s="144"/>
      <c r="C54" s="159" t="s">
        <v>219</v>
      </c>
      <c r="D54" s="145">
        <f>SUM(D47:D53)</f>
        <v>146344.91</v>
      </c>
      <c r="E54" s="145">
        <f t="shared" ref="E54:G54" si="10">SUM(E47:E53)</f>
        <v>129343.18</v>
      </c>
      <c r="F54" s="108">
        <f>(D54-E54)/E54</f>
        <v>0.13144666769442356</v>
      </c>
      <c r="G54" s="145">
        <f t="shared" si="10"/>
        <v>24718</v>
      </c>
      <c r="H54" s="145"/>
      <c r="I54" s="147"/>
      <c r="J54" s="146"/>
      <c r="K54" s="148"/>
      <c r="L54" s="149"/>
      <c r="M54" s="153"/>
      <c r="N54" s="150"/>
      <c r="O54" s="154"/>
    </row>
    <row r="55" spans="1:26" ht="23.1" customHeight="1"/>
    <row r="56" spans="1:26" ht="17.25" customHeight="1"/>
    <row r="69" spans="16:18">
      <c r="R69" s="140"/>
    </row>
    <row r="72" spans="16:18">
      <c r="P72" s="140"/>
    </row>
    <row r="76" spans="16:18" ht="12" customHeight="1"/>
  </sheetData>
  <sortState xmlns:xlrd2="http://schemas.microsoft.com/office/spreadsheetml/2017/richdata2" ref="B13:O53">
    <sortCondition descending="1" ref="D13:D53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27EC-93E7-414A-9A1A-B860636D7EDA}">
  <dimension ref="A1:AA69"/>
  <sheetViews>
    <sheetView topLeftCell="A27" zoomScale="60" zoomScaleNormal="60" workbookViewId="0">
      <selection activeCell="C41" sqref="C41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2" style="137" bestFit="1" customWidth="1"/>
    <col min="24" max="24" width="13.6640625" style="137" customWidth="1"/>
    <col min="25" max="25" width="14.88671875" style="137" customWidth="1"/>
    <col min="26" max="26" width="12" style="137" bestFit="1" customWidth="1"/>
    <col min="27" max="16384" width="8.88671875" style="137"/>
  </cols>
  <sheetData>
    <row r="1" spans="1:27" ht="19.5" customHeight="1">
      <c r="E1" s="2" t="s">
        <v>269</v>
      </c>
      <c r="F1" s="2"/>
      <c r="G1" s="2"/>
      <c r="H1" s="2"/>
      <c r="I1" s="2"/>
    </row>
    <row r="2" spans="1:27" ht="19.5" customHeight="1">
      <c r="E2" s="2" t="s">
        <v>270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 ht="21.6">
      <c r="A6" s="346"/>
      <c r="B6" s="346"/>
      <c r="C6" s="343"/>
      <c r="D6" s="138" t="s">
        <v>271</v>
      </c>
      <c r="E6" s="138" t="s">
        <v>254</v>
      </c>
      <c r="F6" s="343"/>
      <c r="G6" s="138" t="s">
        <v>271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199"/>
      <c r="E9" s="199"/>
      <c r="F9" s="342" t="s">
        <v>15</v>
      </c>
      <c r="G9" s="199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 ht="21.6">
      <c r="A10" s="346"/>
      <c r="B10" s="346"/>
      <c r="C10" s="343"/>
      <c r="D10" s="200" t="s">
        <v>272</v>
      </c>
      <c r="E10" s="200" t="s">
        <v>255</v>
      </c>
      <c r="F10" s="343"/>
      <c r="G10" s="200" t="s">
        <v>272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200" t="s">
        <v>14</v>
      </c>
      <c r="E11" s="138" t="s">
        <v>14</v>
      </c>
      <c r="F11" s="343"/>
      <c r="G11" s="200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201"/>
      <c r="E12" s="5" t="s">
        <v>2</v>
      </c>
      <c r="F12" s="344"/>
      <c r="G12" s="201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8"/>
      <c r="X12" s="139"/>
      <c r="Y12" s="33"/>
      <c r="Z12" s="139"/>
    </row>
    <row r="13" spans="1:27" ht="25.35" customHeight="1">
      <c r="A13" s="157">
        <v>1</v>
      </c>
      <c r="B13" s="157" t="s">
        <v>67</v>
      </c>
      <c r="C13" s="164" t="s">
        <v>273</v>
      </c>
      <c r="D13" s="163">
        <v>35791.26</v>
      </c>
      <c r="E13" s="162" t="s">
        <v>30</v>
      </c>
      <c r="F13" s="162" t="s">
        <v>30</v>
      </c>
      <c r="G13" s="163">
        <v>5627</v>
      </c>
      <c r="H13" s="162">
        <v>227</v>
      </c>
      <c r="I13" s="162">
        <f t="shared" ref="I13:I19" si="0">G13/H13</f>
        <v>24.788546255506606</v>
      </c>
      <c r="J13" s="162">
        <v>14</v>
      </c>
      <c r="K13" s="162">
        <v>1</v>
      </c>
      <c r="L13" s="163">
        <v>35791</v>
      </c>
      <c r="M13" s="163">
        <v>5627</v>
      </c>
      <c r="N13" s="160">
        <v>44442</v>
      </c>
      <c r="O13" s="158" t="s">
        <v>32</v>
      </c>
      <c r="P13" s="140"/>
      <c r="R13" s="161"/>
      <c r="T13" s="140"/>
      <c r="U13" s="139"/>
      <c r="V13" s="139"/>
      <c r="W13" s="140"/>
      <c r="X13" s="139"/>
      <c r="Y13" s="139"/>
      <c r="Z13" s="139"/>
    </row>
    <row r="14" spans="1:27" ht="25.35" customHeight="1">
      <c r="A14" s="157">
        <v>2</v>
      </c>
      <c r="B14" s="176">
        <v>1</v>
      </c>
      <c r="C14" s="164" t="s">
        <v>245</v>
      </c>
      <c r="D14" s="163">
        <v>16984.96</v>
      </c>
      <c r="E14" s="162">
        <v>52321.56</v>
      </c>
      <c r="F14" s="168">
        <f>(D14-E14)/E14</f>
        <v>-0.6753735936008024</v>
      </c>
      <c r="G14" s="163">
        <v>3395</v>
      </c>
      <c r="H14" s="162">
        <v>251</v>
      </c>
      <c r="I14" s="162">
        <f t="shared" si="0"/>
        <v>13.525896414342629</v>
      </c>
      <c r="J14" s="162">
        <v>15</v>
      </c>
      <c r="K14" s="162">
        <v>3</v>
      </c>
      <c r="L14" s="163">
        <v>124348</v>
      </c>
      <c r="M14" s="163">
        <v>27315</v>
      </c>
      <c r="N14" s="160">
        <v>44428</v>
      </c>
      <c r="O14" s="158" t="s">
        <v>113</v>
      </c>
      <c r="P14" s="140"/>
      <c r="Q14" s="172"/>
      <c r="R14" s="172"/>
      <c r="S14" s="172"/>
      <c r="T14" s="172"/>
      <c r="U14" s="173"/>
      <c r="V14" s="173"/>
      <c r="W14" s="174"/>
      <c r="X14" s="173"/>
      <c r="Y14" s="139"/>
      <c r="Z14" s="174"/>
      <c r="AA14" s="139"/>
    </row>
    <row r="15" spans="1:27" ht="25.35" customHeight="1">
      <c r="A15" s="157">
        <v>3</v>
      </c>
      <c r="B15" s="157" t="s">
        <v>67</v>
      </c>
      <c r="C15" s="164" t="s">
        <v>263</v>
      </c>
      <c r="D15" s="163">
        <v>14615.24</v>
      </c>
      <c r="E15" s="162" t="s">
        <v>30</v>
      </c>
      <c r="F15" s="162" t="s">
        <v>30</v>
      </c>
      <c r="G15" s="163">
        <v>2320</v>
      </c>
      <c r="H15" s="162">
        <v>161</v>
      </c>
      <c r="I15" s="162">
        <f t="shared" si="0"/>
        <v>14.409937888198758</v>
      </c>
      <c r="J15" s="162">
        <v>11</v>
      </c>
      <c r="K15" s="162">
        <v>1</v>
      </c>
      <c r="L15" s="163">
        <v>14778.58</v>
      </c>
      <c r="M15" s="163">
        <v>2347</v>
      </c>
      <c r="N15" s="160">
        <v>44442</v>
      </c>
      <c r="O15" s="158" t="s">
        <v>34</v>
      </c>
      <c r="P15" s="140"/>
      <c r="Q15" s="172"/>
      <c r="R15" s="172"/>
      <c r="S15" s="172"/>
      <c r="T15" s="172"/>
      <c r="U15" s="173"/>
      <c r="V15" s="173"/>
      <c r="W15" s="139"/>
      <c r="X15" s="173"/>
      <c r="Y15" s="174"/>
      <c r="Z15" s="174"/>
    </row>
    <row r="16" spans="1:27" ht="25.35" customHeight="1">
      <c r="A16" s="157">
        <v>4</v>
      </c>
      <c r="B16" s="176">
        <v>2</v>
      </c>
      <c r="C16" s="164" t="s">
        <v>236</v>
      </c>
      <c r="D16" s="163">
        <v>14396.57</v>
      </c>
      <c r="E16" s="162">
        <v>33125.24</v>
      </c>
      <c r="F16" s="168">
        <f>(D16-E16)/E16</f>
        <v>-0.5653897149122542</v>
      </c>
      <c r="G16" s="163">
        <v>2285</v>
      </c>
      <c r="H16" s="162">
        <v>163</v>
      </c>
      <c r="I16" s="162">
        <f t="shared" si="0"/>
        <v>14.01840490797546</v>
      </c>
      <c r="J16" s="162">
        <v>9</v>
      </c>
      <c r="K16" s="162">
        <v>4</v>
      </c>
      <c r="L16" s="163">
        <v>118149</v>
      </c>
      <c r="M16" s="163">
        <v>19223</v>
      </c>
      <c r="N16" s="160">
        <v>44421</v>
      </c>
      <c r="O16" s="158" t="s">
        <v>32</v>
      </c>
      <c r="P16" s="140"/>
      <c r="Q16" s="172"/>
      <c r="R16" s="172"/>
      <c r="S16" s="172"/>
      <c r="T16" s="172"/>
      <c r="U16" s="173"/>
      <c r="V16" s="173"/>
      <c r="W16" s="139"/>
      <c r="X16" s="174"/>
      <c r="Y16" s="174"/>
      <c r="Z16" s="173"/>
    </row>
    <row r="17" spans="1:27" ht="25.35" customHeight="1">
      <c r="A17" s="157">
        <v>5</v>
      </c>
      <c r="B17" s="157" t="s">
        <v>67</v>
      </c>
      <c r="C17" s="164" t="s">
        <v>264</v>
      </c>
      <c r="D17" s="163">
        <v>8274.02</v>
      </c>
      <c r="E17" s="162" t="s">
        <v>30</v>
      </c>
      <c r="F17" s="162" t="s">
        <v>30</v>
      </c>
      <c r="G17" s="163">
        <v>1955</v>
      </c>
      <c r="H17" s="162">
        <v>177</v>
      </c>
      <c r="I17" s="162">
        <f t="shared" si="0"/>
        <v>11.045197740112995</v>
      </c>
      <c r="J17" s="162">
        <v>12</v>
      </c>
      <c r="K17" s="162">
        <v>1</v>
      </c>
      <c r="L17" s="163">
        <v>12910.96</v>
      </c>
      <c r="M17" s="163">
        <v>2982</v>
      </c>
      <c r="N17" s="160">
        <v>44442</v>
      </c>
      <c r="O17" s="158" t="s">
        <v>265</v>
      </c>
      <c r="P17" s="140"/>
      <c r="Q17" s="172"/>
      <c r="R17" s="172"/>
      <c r="S17" s="172"/>
      <c r="T17" s="172"/>
      <c r="U17" s="173"/>
      <c r="V17" s="173"/>
      <c r="W17" s="139"/>
      <c r="X17" s="174"/>
      <c r="Y17" s="174"/>
      <c r="Z17" s="173"/>
    </row>
    <row r="18" spans="1:27" ht="25.35" customHeight="1">
      <c r="A18" s="157">
        <v>6</v>
      </c>
      <c r="B18" s="176">
        <v>3</v>
      </c>
      <c r="C18" s="164" t="s">
        <v>207</v>
      </c>
      <c r="D18" s="163">
        <v>7963.48</v>
      </c>
      <c r="E18" s="162">
        <v>21493.94</v>
      </c>
      <c r="F18" s="168">
        <f>(D18-E18)/E18</f>
        <v>-0.62950115241784432</v>
      </c>
      <c r="G18" s="163">
        <v>1606</v>
      </c>
      <c r="H18" s="162">
        <v>115</v>
      </c>
      <c r="I18" s="162">
        <f t="shared" si="0"/>
        <v>13.965217391304348</v>
      </c>
      <c r="J18" s="162">
        <v>9</v>
      </c>
      <c r="K18" s="162">
        <v>7</v>
      </c>
      <c r="L18" s="163">
        <v>212198</v>
      </c>
      <c r="M18" s="163">
        <v>46067</v>
      </c>
      <c r="N18" s="160">
        <v>44400</v>
      </c>
      <c r="O18" s="158" t="s">
        <v>32</v>
      </c>
      <c r="P18" s="140"/>
      <c r="Q18" s="172"/>
      <c r="R18" s="172"/>
      <c r="S18" s="172"/>
      <c r="T18" s="172"/>
      <c r="U18" s="173"/>
      <c r="V18" s="173"/>
      <c r="W18" s="139"/>
      <c r="X18" s="174"/>
      <c r="Y18" s="174"/>
      <c r="Z18" s="173"/>
    </row>
    <row r="19" spans="1:27" ht="25.35" customHeight="1">
      <c r="A19" s="157">
        <v>7</v>
      </c>
      <c r="B19" s="157" t="s">
        <v>67</v>
      </c>
      <c r="C19" s="164" t="s">
        <v>262</v>
      </c>
      <c r="D19" s="163">
        <v>7306.11</v>
      </c>
      <c r="E19" s="162" t="s">
        <v>30</v>
      </c>
      <c r="F19" s="162" t="s">
        <v>30</v>
      </c>
      <c r="G19" s="163">
        <v>1217</v>
      </c>
      <c r="H19" s="162">
        <v>136</v>
      </c>
      <c r="I19" s="162">
        <f t="shared" si="0"/>
        <v>8.9485294117647065</v>
      </c>
      <c r="J19" s="162">
        <v>16</v>
      </c>
      <c r="K19" s="162">
        <v>1</v>
      </c>
      <c r="L19" s="163">
        <v>7705.41</v>
      </c>
      <c r="M19" s="163">
        <v>1290</v>
      </c>
      <c r="N19" s="160">
        <v>44442</v>
      </c>
      <c r="O19" s="154" t="s">
        <v>27</v>
      </c>
      <c r="P19" s="140"/>
      <c r="Q19" s="172"/>
      <c r="R19" s="172"/>
      <c r="S19" s="172"/>
      <c r="T19" s="172"/>
      <c r="U19" s="173"/>
      <c r="V19" s="173"/>
      <c r="W19" s="139"/>
      <c r="X19" s="174"/>
      <c r="Y19" s="174"/>
      <c r="Z19" s="173"/>
    </row>
    <row r="20" spans="1:27" ht="25.35" customHeight="1">
      <c r="A20" s="157">
        <v>8</v>
      </c>
      <c r="B20" s="176" t="s">
        <v>40</v>
      </c>
      <c r="C20" s="164" t="s">
        <v>276</v>
      </c>
      <c r="D20" s="163">
        <v>6076</v>
      </c>
      <c r="E20" s="162" t="s">
        <v>30</v>
      </c>
      <c r="F20" s="162" t="s">
        <v>30</v>
      </c>
      <c r="G20" s="163">
        <v>886</v>
      </c>
      <c r="H20" s="162" t="s">
        <v>30</v>
      </c>
      <c r="I20" s="162" t="s">
        <v>30</v>
      </c>
      <c r="J20" s="162">
        <v>8</v>
      </c>
      <c r="K20" s="162">
        <v>0</v>
      </c>
      <c r="L20" s="163">
        <v>6076</v>
      </c>
      <c r="M20" s="163">
        <v>886</v>
      </c>
      <c r="N20" s="160" t="s">
        <v>190</v>
      </c>
      <c r="O20" s="158" t="s">
        <v>31</v>
      </c>
      <c r="P20" s="140"/>
      <c r="Q20" s="172"/>
      <c r="R20" s="172"/>
      <c r="S20" s="172"/>
      <c r="T20" s="172"/>
      <c r="U20" s="173"/>
      <c r="V20" s="173"/>
      <c r="W20" s="139"/>
      <c r="X20" s="174"/>
      <c r="Y20" s="173"/>
      <c r="Z20" s="174"/>
    </row>
    <row r="21" spans="1:27" ht="25.35" customHeight="1">
      <c r="A21" s="157">
        <v>9</v>
      </c>
      <c r="B21" s="176">
        <v>11</v>
      </c>
      <c r="C21" s="164" t="s">
        <v>242</v>
      </c>
      <c r="D21" s="163">
        <v>3051.1499999999996</v>
      </c>
      <c r="E21" s="162">
        <v>7296.0199999999995</v>
      </c>
      <c r="F21" s="168">
        <f>(D21-E21)/E21</f>
        <v>-0.5818062450486704</v>
      </c>
      <c r="G21" s="163">
        <v>525</v>
      </c>
      <c r="H21" s="162">
        <v>33</v>
      </c>
      <c r="I21" s="162">
        <f>G21/H21</f>
        <v>15.909090909090908</v>
      </c>
      <c r="J21" s="162">
        <v>8</v>
      </c>
      <c r="K21" s="162">
        <v>4</v>
      </c>
      <c r="L21" s="163">
        <v>34878.710000000006</v>
      </c>
      <c r="M21" s="163">
        <v>6344</v>
      </c>
      <c r="N21" s="160">
        <v>44421</v>
      </c>
      <c r="O21" s="158" t="s">
        <v>243</v>
      </c>
      <c r="P21" s="140"/>
      <c r="Q21" s="172"/>
      <c r="R21" s="172"/>
      <c r="S21" s="172"/>
      <c r="T21" s="172"/>
      <c r="U21" s="173"/>
      <c r="V21" s="173"/>
      <c r="W21" s="139"/>
      <c r="X21" s="173"/>
      <c r="Y21" s="174"/>
      <c r="Z21" s="174"/>
    </row>
    <row r="22" spans="1:27" ht="25.35" customHeight="1">
      <c r="A22" s="157">
        <v>10</v>
      </c>
      <c r="B22" s="176">
        <v>4</v>
      </c>
      <c r="C22" s="164" t="s">
        <v>258</v>
      </c>
      <c r="D22" s="163">
        <v>3018.49</v>
      </c>
      <c r="E22" s="162">
        <v>13233.86</v>
      </c>
      <c r="F22" s="168">
        <f>(D22-E22)/E22</f>
        <v>-0.77191159646543039</v>
      </c>
      <c r="G22" s="163">
        <v>471</v>
      </c>
      <c r="H22" s="162">
        <v>76</v>
      </c>
      <c r="I22" s="162">
        <f>G22/H22</f>
        <v>6.1973684210526319</v>
      </c>
      <c r="J22" s="162">
        <v>9</v>
      </c>
      <c r="K22" s="162">
        <v>2</v>
      </c>
      <c r="L22" s="163">
        <v>16252</v>
      </c>
      <c r="M22" s="163">
        <v>2842</v>
      </c>
      <c r="N22" s="160">
        <v>44435</v>
      </c>
      <c r="O22" s="158" t="s">
        <v>52</v>
      </c>
      <c r="P22" s="140"/>
      <c r="Q22" s="172"/>
      <c r="R22" s="172"/>
      <c r="S22" s="172"/>
      <c r="T22" s="172"/>
      <c r="U22" s="173"/>
      <c r="V22" s="173"/>
      <c r="W22" s="139"/>
      <c r="X22" s="173"/>
      <c r="Y22" s="174"/>
      <c r="Z22" s="174"/>
    </row>
    <row r="23" spans="1:27" ht="25.35" customHeight="1">
      <c r="A23" s="144"/>
      <c r="B23" s="144"/>
      <c r="C23" s="159" t="s">
        <v>29</v>
      </c>
      <c r="D23" s="145">
        <f>SUM(D13:D22)</f>
        <v>117477.28</v>
      </c>
      <c r="E23" s="145">
        <f t="shared" ref="E23:G23" si="1">SUM(E13:E22)</f>
        <v>127470.62</v>
      </c>
      <c r="F23" s="171">
        <f>(D23-E23)/E23</f>
        <v>-7.8397202429861854E-2</v>
      </c>
      <c r="G23" s="145">
        <f t="shared" si="1"/>
        <v>20287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7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7" ht="25.35" customHeight="1">
      <c r="A25" s="157">
        <v>11</v>
      </c>
      <c r="B25" s="176">
        <v>9</v>
      </c>
      <c r="C25" s="164" t="s">
        <v>213</v>
      </c>
      <c r="D25" s="163">
        <v>2690.2</v>
      </c>
      <c r="E25" s="162">
        <v>7893.3899999999994</v>
      </c>
      <c r="F25" s="168">
        <f t="shared" ref="F25:F30" si="2">(D25-E25)/E25</f>
        <v>-0.65918318998554482</v>
      </c>
      <c r="G25" s="163">
        <v>445</v>
      </c>
      <c r="H25" s="162">
        <v>33</v>
      </c>
      <c r="I25" s="162">
        <f t="shared" ref="I25:I34" si="3">G25/H25</f>
        <v>13.484848484848484</v>
      </c>
      <c r="J25" s="162">
        <v>8</v>
      </c>
      <c r="K25" s="162">
        <v>6</v>
      </c>
      <c r="L25" s="163">
        <v>173062.74</v>
      </c>
      <c r="M25" s="163">
        <v>27526</v>
      </c>
      <c r="N25" s="160">
        <v>44407</v>
      </c>
      <c r="O25" s="158" t="s">
        <v>212</v>
      </c>
      <c r="P25" s="140"/>
      <c r="Q25" s="172"/>
      <c r="R25" s="172"/>
      <c r="S25" s="172"/>
      <c r="T25" s="172"/>
      <c r="U25" s="173"/>
      <c r="V25" s="173"/>
      <c r="W25" s="139"/>
      <c r="X25" s="173"/>
      <c r="Y25" s="174"/>
      <c r="Z25" s="174"/>
    </row>
    <row r="26" spans="1:27" ht="25.35" customHeight="1">
      <c r="A26" s="157">
        <v>12</v>
      </c>
      <c r="B26" s="176">
        <v>5</v>
      </c>
      <c r="C26" s="164" t="s">
        <v>260</v>
      </c>
      <c r="D26" s="163">
        <v>2628.07</v>
      </c>
      <c r="E26" s="162">
        <v>10029.629999999999</v>
      </c>
      <c r="F26" s="168">
        <f t="shared" si="2"/>
        <v>-0.73796939667764416</v>
      </c>
      <c r="G26" s="163">
        <v>417</v>
      </c>
      <c r="H26" s="162">
        <v>58</v>
      </c>
      <c r="I26" s="162">
        <f t="shared" si="3"/>
        <v>7.1896551724137927</v>
      </c>
      <c r="J26" s="162">
        <v>10</v>
      </c>
      <c r="K26" s="162">
        <v>2</v>
      </c>
      <c r="L26" s="163">
        <v>12693.7</v>
      </c>
      <c r="M26" s="163">
        <v>2326</v>
      </c>
      <c r="N26" s="160">
        <v>44435</v>
      </c>
      <c r="O26" s="158" t="s">
        <v>27</v>
      </c>
      <c r="P26" s="140"/>
      <c r="Q26" s="172"/>
      <c r="R26" s="172"/>
      <c r="S26" s="172"/>
      <c r="T26" s="172"/>
      <c r="U26" s="173"/>
      <c r="V26" s="173"/>
      <c r="W26" s="139"/>
      <c r="X26" s="173"/>
      <c r="Y26" s="174"/>
      <c r="Z26" s="174"/>
    </row>
    <row r="27" spans="1:27" ht="25.35" customHeight="1">
      <c r="A27" s="157">
        <v>13</v>
      </c>
      <c r="B27" s="176">
        <v>8</v>
      </c>
      <c r="C27" s="164" t="s">
        <v>259</v>
      </c>
      <c r="D27" s="163">
        <v>2288.62</v>
      </c>
      <c r="E27" s="162">
        <v>8571.7199999999993</v>
      </c>
      <c r="F27" s="168">
        <f t="shared" si="2"/>
        <v>-0.73300341121735191</v>
      </c>
      <c r="G27" s="163">
        <v>412</v>
      </c>
      <c r="H27" s="162">
        <v>39</v>
      </c>
      <c r="I27" s="162">
        <f t="shared" si="3"/>
        <v>10.564102564102564</v>
      </c>
      <c r="J27" s="162">
        <v>9</v>
      </c>
      <c r="K27" s="162">
        <v>2</v>
      </c>
      <c r="L27" s="163">
        <v>10860.34</v>
      </c>
      <c r="M27" s="163">
        <v>2076</v>
      </c>
      <c r="N27" s="160">
        <v>44435</v>
      </c>
      <c r="O27" s="158" t="s">
        <v>43</v>
      </c>
      <c r="P27" s="140"/>
      <c r="Q27" s="172"/>
      <c r="R27" s="172"/>
      <c r="S27" s="172"/>
      <c r="T27" s="172"/>
      <c r="U27" s="173"/>
      <c r="V27" s="173"/>
      <c r="W27" s="139"/>
      <c r="X27" s="173"/>
      <c r="Y27" s="174"/>
      <c r="Z27" s="174"/>
    </row>
    <row r="28" spans="1:27" ht="25.35" customHeight="1">
      <c r="A28" s="157">
        <v>14</v>
      </c>
      <c r="B28" s="176">
        <v>6</v>
      </c>
      <c r="C28" s="164" t="s">
        <v>191</v>
      </c>
      <c r="D28" s="163">
        <v>2130.58</v>
      </c>
      <c r="E28" s="162">
        <v>9021.5300000000007</v>
      </c>
      <c r="F28" s="168">
        <f t="shared" si="2"/>
        <v>-0.7638338507991439</v>
      </c>
      <c r="G28" s="163">
        <v>463</v>
      </c>
      <c r="H28" s="162">
        <v>34</v>
      </c>
      <c r="I28" s="162">
        <f t="shared" si="3"/>
        <v>13.617647058823529</v>
      </c>
      <c r="J28" s="162">
        <v>6</v>
      </c>
      <c r="K28" s="162">
        <v>8</v>
      </c>
      <c r="L28" s="163">
        <v>156946.85</v>
      </c>
      <c r="M28" s="163">
        <v>32501</v>
      </c>
      <c r="N28" s="160">
        <v>44393</v>
      </c>
      <c r="O28" s="158" t="s">
        <v>34</v>
      </c>
      <c r="P28" s="140"/>
      <c r="Q28" s="172"/>
      <c r="R28" s="172"/>
      <c r="S28" s="172"/>
      <c r="T28" s="172"/>
      <c r="U28" s="173"/>
      <c r="V28" s="173"/>
      <c r="W28" s="139"/>
      <c r="X28" s="173"/>
      <c r="Y28" s="174"/>
      <c r="Z28" s="174"/>
    </row>
    <row r="29" spans="1:27" ht="25.35" customHeight="1">
      <c r="A29" s="157">
        <v>15</v>
      </c>
      <c r="B29" s="176">
        <v>16</v>
      </c>
      <c r="C29" s="164" t="s">
        <v>192</v>
      </c>
      <c r="D29" s="163">
        <v>2090.13</v>
      </c>
      <c r="E29" s="162">
        <v>2223.89</v>
      </c>
      <c r="F29" s="168">
        <f t="shared" si="2"/>
        <v>-6.0146859781733703E-2</v>
      </c>
      <c r="G29" s="163">
        <v>330</v>
      </c>
      <c r="H29" s="162">
        <v>14</v>
      </c>
      <c r="I29" s="162">
        <f t="shared" si="3"/>
        <v>23.571428571428573</v>
      </c>
      <c r="J29" s="162">
        <v>1</v>
      </c>
      <c r="K29" s="162">
        <v>8</v>
      </c>
      <c r="L29" s="163">
        <v>83408.460000000006</v>
      </c>
      <c r="M29" s="163">
        <v>13434</v>
      </c>
      <c r="N29" s="160">
        <v>44393</v>
      </c>
      <c r="O29" s="158" t="s">
        <v>73</v>
      </c>
      <c r="P29" s="140"/>
      <c r="Q29" s="172"/>
      <c r="R29" s="172"/>
      <c r="S29" s="172"/>
      <c r="T29" s="172"/>
      <c r="U29" s="173"/>
      <c r="V29" s="173"/>
      <c r="W29" s="139"/>
      <c r="X29" s="173"/>
      <c r="Y29" s="174"/>
      <c r="Z29" s="174"/>
    </row>
    <row r="30" spans="1:27" ht="25.35" customHeight="1">
      <c r="A30" s="157">
        <v>16</v>
      </c>
      <c r="B30" s="176">
        <v>7</v>
      </c>
      <c r="C30" s="164" t="s">
        <v>248</v>
      </c>
      <c r="D30" s="163">
        <v>1975.9</v>
      </c>
      <c r="E30" s="162">
        <v>8590.77</v>
      </c>
      <c r="F30" s="168">
        <f t="shared" si="2"/>
        <v>-0.76999733434837625</v>
      </c>
      <c r="G30" s="163">
        <v>297</v>
      </c>
      <c r="H30" s="162">
        <v>25</v>
      </c>
      <c r="I30" s="162">
        <f t="shared" si="3"/>
        <v>11.88</v>
      </c>
      <c r="J30" s="162">
        <v>4</v>
      </c>
      <c r="K30" s="162">
        <v>3</v>
      </c>
      <c r="L30" s="163">
        <v>25050</v>
      </c>
      <c r="M30" s="163">
        <v>4181</v>
      </c>
      <c r="N30" s="160">
        <v>44428</v>
      </c>
      <c r="O30" s="158" t="s">
        <v>32</v>
      </c>
      <c r="P30" s="140"/>
      <c r="Q30" s="172"/>
      <c r="R30" s="172"/>
      <c r="S30" s="172"/>
      <c r="T30" s="172"/>
      <c r="U30" s="173"/>
      <c r="V30" s="173"/>
      <c r="W30" s="139"/>
      <c r="X30" s="173"/>
      <c r="Y30" s="174"/>
      <c r="Z30" s="174"/>
    </row>
    <row r="31" spans="1:27" ht="25.35" customHeight="1">
      <c r="A31" s="157">
        <v>17</v>
      </c>
      <c r="B31" s="157" t="s">
        <v>67</v>
      </c>
      <c r="C31" s="164" t="s">
        <v>275</v>
      </c>
      <c r="D31" s="163">
        <v>1926.98</v>
      </c>
      <c r="E31" s="162" t="s">
        <v>30</v>
      </c>
      <c r="F31" s="162" t="s">
        <v>30</v>
      </c>
      <c r="G31" s="163">
        <v>327</v>
      </c>
      <c r="H31" s="162">
        <v>89</v>
      </c>
      <c r="I31" s="162">
        <f t="shared" si="3"/>
        <v>3.6741573033707864</v>
      </c>
      <c r="J31" s="162">
        <v>10</v>
      </c>
      <c r="K31" s="162">
        <v>1</v>
      </c>
      <c r="L31" s="163">
        <v>1927</v>
      </c>
      <c r="M31" s="163">
        <v>327</v>
      </c>
      <c r="N31" s="160">
        <v>44442</v>
      </c>
      <c r="O31" s="158" t="s">
        <v>33</v>
      </c>
      <c r="P31" s="140"/>
      <c r="Q31" s="172"/>
      <c r="R31" s="172"/>
      <c r="S31" s="172"/>
      <c r="T31" s="172"/>
      <c r="U31" s="173"/>
      <c r="V31" s="173"/>
      <c r="W31" s="139"/>
      <c r="X31" s="173"/>
      <c r="Y31" s="174"/>
      <c r="Z31" s="174"/>
    </row>
    <row r="32" spans="1:27" ht="25.35" customHeight="1">
      <c r="A32" s="157">
        <v>18</v>
      </c>
      <c r="B32" s="176">
        <v>12</v>
      </c>
      <c r="C32" s="164" t="s">
        <v>261</v>
      </c>
      <c r="D32" s="163">
        <v>1787.5</v>
      </c>
      <c r="E32" s="162">
        <v>6304.19</v>
      </c>
      <c r="F32" s="168">
        <f>(D32-E32)/E32</f>
        <v>-0.71645841892455653</v>
      </c>
      <c r="G32" s="163">
        <v>301</v>
      </c>
      <c r="H32" s="162">
        <v>32</v>
      </c>
      <c r="I32" s="162">
        <f t="shared" si="3"/>
        <v>9.40625</v>
      </c>
      <c r="J32" s="162">
        <v>9</v>
      </c>
      <c r="K32" s="162">
        <v>2</v>
      </c>
      <c r="L32" s="163">
        <v>8092</v>
      </c>
      <c r="M32" s="163">
        <v>1555</v>
      </c>
      <c r="N32" s="160">
        <v>44435</v>
      </c>
      <c r="O32" s="158" t="s">
        <v>33</v>
      </c>
      <c r="P32" s="140"/>
      <c r="Q32" s="172"/>
      <c r="R32" s="172"/>
      <c r="S32" s="172"/>
      <c r="T32" s="172"/>
      <c r="U32" s="173"/>
      <c r="V32" s="173"/>
      <c r="W32" s="174"/>
      <c r="X32" s="173"/>
      <c r="Y32" s="139"/>
      <c r="Z32" s="174"/>
      <c r="AA32" s="139"/>
    </row>
    <row r="33" spans="1:27" ht="25.35" customHeight="1">
      <c r="A33" s="157">
        <v>19</v>
      </c>
      <c r="B33" s="176">
        <v>10</v>
      </c>
      <c r="C33" s="164" t="s">
        <v>225</v>
      </c>
      <c r="D33" s="163">
        <v>1560.64</v>
      </c>
      <c r="E33" s="162">
        <v>7430.55</v>
      </c>
      <c r="F33" s="168">
        <f>(D33-E33)/E33</f>
        <v>-0.78996978689329855</v>
      </c>
      <c r="G33" s="163">
        <v>248</v>
      </c>
      <c r="H33" s="162">
        <v>20</v>
      </c>
      <c r="I33" s="162">
        <f t="shared" si="3"/>
        <v>12.4</v>
      </c>
      <c r="J33" s="162">
        <v>4</v>
      </c>
      <c r="K33" s="162">
        <v>5</v>
      </c>
      <c r="L33" s="163">
        <v>92148.31</v>
      </c>
      <c r="M33" s="163">
        <v>14134</v>
      </c>
      <c r="N33" s="160">
        <v>44414</v>
      </c>
      <c r="O33" s="158" t="s">
        <v>34</v>
      </c>
      <c r="P33" s="140"/>
      <c r="Q33" s="172"/>
      <c r="R33" s="172"/>
      <c r="S33" s="172"/>
      <c r="T33" s="172"/>
      <c r="U33" s="173"/>
      <c r="V33" s="173"/>
      <c r="W33" s="139"/>
      <c r="X33" s="173"/>
      <c r="Y33" s="174"/>
      <c r="Z33" s="174"/>
    </row>
    <row r="34" spans="1:27" ht="25.35" customHeight="1">
      <c r="A34" s="157">
        <v>20</v>
      </c>
      <c r="B34" s="157">
        <v>32</v>
      </c>
      <c r="C34" s="164" t="s">
        <v>244</v>
      </c>
      <c r="D34" s="163">
        <v>552</v>
      </c>
      <c r="E34" s="163">
        <v>117.2</v>
      </c>
      <c r="F34" s="168">
        <f>(D34-E34)/E34</f>
        <v>3.7098976109215016</v>
      </c>
      <c r="G34" s="163">
        <v>102</v>
      </c>
      <c r="H34" s="162">
        <v>7</v>
      </c>
      <c r="I34" s="162">
        <f t="shared" si="3"/>
        <v>14.571428571428571</v>
      </c>
      <c r="J34" s="162">
        <v>3</v>
      </c>
      <c r="K34" s="162">
        <v>3</v>
      </c>
      <c r="L34" s="163">
        <v>7712.76</v>
      </c>
      <c r="M34" s="163">
        <v>1611</v>
      </c>
      <c r="N34" s="160">
        <v>44421</v>
      </c>
      <c r="O34" s="158" t="s">
        <v>43</v>
      </c>
      <c r="P34" s="78"/>
      <c r="Q34" s="172"/>
      <c r="R34" s="172"/>
      <c r="S34" s="172"/>
      <c r="T34" s="172"/>
      <c r="U34" s="173"/>
      <c r="V34" s="173"/>
      <c r="W34" s="174"/>
      <c r="X34" s="173"/>
      <c r="Y34" s="174"/>
      <c r="Z34" s="139"/>
      <c r="AA34" s="139"/>
    </row>
    <row r="35" spans="1:27" ht="25.35" customHeight="1">
      <c r="A35" s="144"/>
      <c r="B35" s="144"/>
      <c r="C35" s="159" t="s">
        <v>85</v>
      </c>
      <c r="D35" s="145">
        <f>SUM(D23:D34)</f>
        <v>137107.90000000002</v>
      </c>
      <c r="E35" s="145">
        <f t="shared" ref="E35:G35" si="4">SUM(E23:E34)</f>
        <v>187653.49000000002</v>
      </c>
      <c r="F35" s="108">
        <f>(D35-E35)/E35</f>
        <v>-0.26935598160204743</v>
      </c>
      <c r="G35" s="145">
        <f t="shared" si="4"/>
        <v>23629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7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7" ht="25.35" customHeight="1">
      <c r="A37" s="157">
        <v>21</v>
      </c>
      <c r="B37" s="157" t="s">
        <v>67</v>
      </c>
      <c r="C37" s="164" t="s">
        <v>274</v>
      </c>
      <c r="D37" s="163">
        <v>514</v>
      </c>
      <c r="E37" s="162" t="s">
        <v>30</v>
      </c>
      <c r="F37" s="162" t="s">
        <v>30</v>
      </c>
      <c r="G37" s="163">
        <v>103</v>
      </c>
      <c r="H37" s="162">
        <v>7</v>
      </c>
      <c r="I37" s="162">
        <f>G37/H37</f>
        <v>14.714285714285714</v>
      </c>
      <c r="J37" s="162">
        <v>4</v>
      </c>
      <c r="K37" s="162">
        <v>1</v>
      </c>
      <c r="L37" s="163">
        <v>2639</v>
      </c>
      <c r="M37" s="163">
        <v>444</v>
      </c>
      <c r="N37" s="160">
        <v>44442</v>
      </c>
      <c r="O37" s="158" t="s">
        <v>183</v>
      </c>
      <c r="P37" s="140"/>
      <c r="Q37" s="172"/>
      <c r="R37" s="172"/>
      <c r="S37" s="172"/>
      <c r="T37" s="172"/>
      <c r="U37" s="173"/>
      <c r="V37" s="173"/>
      <c r="W37" s="139"/>
      <c r="X37" s="173"/>
      <c r="Y37" s="174"/>
      <c r="Z37" s="174"/>
    </row>
    <row r="38" spans="1:27" ht="25.35" customHeight="1">
      <c r="A38" s="157">
        <v>22</v>
      </c>
      <c r="B38" s="176">
        <v>20</v>
      </c>
      <c r="C38" s="164" t="s">
        <v>179</v>
      </c>
      <c r="D38" s="163">
        <v>494.68</v>
      </c>
      <c r="E38" s="162">
        <v>1547.11</v>
      </c>
      <c r="F38" s="168">
        <f>(D38-E38)/E38</f>
        <v>-0.68025544402143345</v>
      </c>
      <c r="G38" s="163">
        <v>97</v>
      </c>
      <c r="H38" s="162">
        <v>7</v>
      </c>
      <c r="I38" s="162">
        <f>G38/H38</f>
        <v>13.857142857142858</v>
      </c>
      <c r="J38" s="162">
        <v>1</v>
      </c>
      <c r="K38" s="162">
        <v>10</v>
      </c>
      <c r="L38" s="163">
        <v>49360</v>
      </c>
      <c r="M38" s="163">
        <v>10880</v>
      </c>
      <c r="N38" s="160">
        <v>44379</v>
      </c>
      <c r="O38" s="158" t="s">
        <v>52</v>
      </c>
      <c r="P38" s="140"/>
      <c r="Q38" s="172"/>
      <c r="R38" s="172"/>
      <c r="S38" s="172"/>
      <c r="T38" s="172"/>
      <c r="U38" s="173"/>
      <c r="V38" s="173"/>
      <c r="W38" s="174"/>
      <c r="X38" s="139"/>
      <c r="Y38" s="174"/>
      <c r="Z38" s="173"/>
    </row>
    <row r="39" spans="1:27" ht="25.35" customHeight="1">
      <c r="A39" s="157">
        <v>23</v>
      </c>
      <c r="B39" s="167" t="s">
        <v>30</v>
      </c>
      <c r="C39" s="164" t="s">
        <v>182</v>
      </c>
      <c r="D39" s="163">
        <v>450</v>
      </c>
      <c r="E39" s="162" t="s">
        <v>30</v>
      </c>
      <c r="F39" s="162" t="s">
        <v>30</v>
      </c>
      <c r="G39" s="163">
        <v>80</v>
      </c>
      <c r="H39" s="162">
        <v>7</v>
      </c>
      <c r="I39" s="162">
        <f>G39/H39</f>
        <v>11.428571428571429</v>
      </c>
      <c r="J39" s="162">
        <v>2</v>
      </c>
      <c r="K39" s="162" t="s">
        <v>30</v>
      </c>
      <c r="L39" s="163">
        <v>15759.43</v>
      </c>
      <c r="M39" s="163">
        <v>2750</v>
      </c>
      <c r="N39" s="160">
        <v>44379</v>
      </c>
      <c r="O39" s="158" t="s">
        <v>183</v>
      </c>
      <c r="P39" s="140"/>
      <c r="Q39" s="172"/>
      <c r="R39" s="172"/>
      <c r="S39" s="172"/>
      <c r="T39" s="172"/>
      <c r="U39" s="173"/>
      <c r="V39" s="173"/>
      <c r="W39" s="174"/>
      <c r="X39" s="139"/>
      <c r="Y39" s="174"/>
      <c r="Z39" s="173"/>
    </row>
    <row r="40" spans="1:27" ht="25.35" customHeight="1">
      <c r="A40" s="157">
        <v>24</v>
      </c>
      <c r="B40" s="177">
        <v>15</v>
      </c>
      <c r="C40" s="164" t="s">
        <v>249</v>
      </c>
      <c r="D40" s="163">
        <v>294.09000000000003</v>
      </c>
      <c r="E40" s="162">
        <v>3165.0299999999997</v>
      </c>
      <c r="F40" s="168">
        <f>(D40-E40)/E40</f>
        <v>-0.90708144946493396</v>
      </c>
      <c r="G40" s="163">
        <v>61</v>
      </c>
      <c r="H40" s="162">
        <v>12</v>
      </c>
      <c r="I40" s="162">
        <f>G40/H40</f>
        <v>5.083333333333333</v>
      </c>
      <c r="J40" s="162">
        <v>3</v>
      </c>
      <c r="K40" s="162">
        <v>3</v>
      </c>
      <c r="L40" s="163">
        <v>12263.34</v>
      </c>
      <c r="M40" s="163">
        <v>2164</v>
      </c>
      <c r="N40" s="160">
        <v>44428</v>
      </c>
      <c r="O40" s="154" t="s">
        <v>43</v>
      </c>
      <c r="P40" s="140"/>
      <c r="Q40" s="172"/>
      <c r="R40" s="172"/>
      <c r="S40" s="172"/>
      <c r="T40" s="172"/>
      <c r="U40" s="172"/>
      <c r="V40" s="173"/>
      <c r="W40" s="173"/>
      <c r="X40" s="174"/>
      <c r="Y40" s="139"/>
      <c r="Z40" s="174"/>
    </row>
    <row r="41" spans="1:27" ht="25.35" customHeight="1">
      <c r="A41" s="157">
        <v>25</v>
      </c>
      <c r="B41" s="176">
        <v>24</v>
      </c>
      <c r="C41" s="166" t="s">
        <v>98</v>
      </c>
      <c r="D41" s="163">
        <v>260</v>
      </c>
      <c r="E41" s="163">
        <v>588</v>
      </c>
      <c r="F41" s="168">
        <f>(D41-E41)/E41</f>
        <v>-0.55782312925170063</v>
      </c>
      <c r="G41" s="163">
        <v>53</v>
      </c>
      <c r="H41" s="162" t="s">
        <v>30</v>
      </c>
      <c r="I41" s="162" t="s">
        <v>30</v>
      </c>
      <c r="J41" s="162">
        <v>3</v>
      </c>
      <c r="K41" s="162">
        <v>17</v>
      </c>
      <c r="L41" s="163">
        <v>6820.42</v>
      </c>
      <c r="M41" s="163">
        <v>1411</v>
      </c>
      <c r="N41" s="160">
        <v>44330</v>
      </c>
      <c r="O41" s="158" t="s">
        <v>99</v>
      </c>
      <c r="P41" s="140"/>
      <c r="Q41" s="172"/>
      <c r="R41" s="172"/>
      <c r="S41" s="172"/>
      <c r="T41" s="172"/>
      <c r="U41" s="173"/>
      <c r="V41" s="173"/>
      <c r="W41" s="174"/>
      <c r="X41" s="139"/>
      <c r="Y41" s="174"/>
      <c r="Z41" s="173"/>
    </row>
    <row r="42" spans="1:27" ht="25.35" customHeight="1">
      <c r="A42" s="157">
        <v>26</v>
      </c>
      <c r="B42" s="176">
        <v>26</v>
      </c>
      <c r="C42" s="164" t="s">
        <v>230</v>
      </c>
      <c r="D42" s="163">
        <v>174</v>
      </c>
      <c r="E42" s="162">
        <v>393</v>
      </c>
      <c r="F42" s="168">
        <f>(D42-E42)/E42</f>
        <v>-0.5572519083969466</v>
      </c>
      <c r="G42" s="163">
        <v>27</v>
      </c>
      <c r="H42" s="162" t="s">
        <v>30</v>
      </c>
      <c r="I42" s="162" t="s">
        <v>30</v>
      </c>
      <c r="J42" s="162">
        <v>1</v>
      </c>
      <c r="K42" s="162">
        <v>5</v>
      </c>
      <c r="L42" s="163">
        <v>2302.61</v>
      </c>
      <c r="M42" s="163">
        <v>430</v>
      </c>
      <c r="N42" s="160">
        <v>44414</v>
      </c>
      <c r="O42" s="154" t="s">
        <v>231</v>
      </c>
      <c r="P42" s="140"/>
      <c r="Q42" s="172"/>
      <c r="R42" s="172"/>
      <c r="S42" s="172"/>
      <c r="T42" s="172"/>
      <c r="U42" s="173"/>
      <c r="V42" s="173"/>
      <c r="W42" s="174"/>
      <c r="X42" s="173"/>
      <c r="Y42" s="174"/>
      <c r="Z42" s="139"/>
    </row>
    <row r="43" spans="1:27" ht="25.35" customHeight="1">
      <c r="A43" s="157">
        <v>27</v>
      </c>
      <c r="B43" s="176">
        <v>17</v>
      </c>
      <c r="C43" s="164" t="s">
        <v>217</v>
      </c>
      <c r="D43" s="163">
        <v>132.5</v>
      </c>
      <c r="E43" s="162">
        <v>1812.04</v>
      </c>
      <c r="F43" s="168">
        <f>(D43-E43)/E43</f>
        <v>-0.92687799386327008</v>
      </c>
      <c r="G43" s="163">
        <v>34</v>
      </c>
      <c r="H43" s="162">
        <v>4</v>
      </c>
      <c r="I43" s="162">
        <f>G43/H43</f>
        <v>8.5</v>
      </c>
      <c r="J43" s="162">
        <v>2</v>
      </c>
      <c r="K43" s="162">
        <v>6</v>
      </c>
      <c r="L43" s="163">
        <v>44787</v>
      </c>
      <c r="M43" s="163">
        <v>8057</v>
      </c>
      <c r="N43" s="160">
        <v>44407</v>
      </c>
      <c r="O43" s="158" t="s">
        <v>32</v>
      </c>
      <c r="P43" s="140"/>
      <c r="Q43" s="172"/>
      <c r="R43" s="172"/>
      <c r="S43" s="172"/>
      <c r="T43" s="172"/>
      <c r="U43" s="173"/>
      <c r="V43" s="173"/>
      <c r="W43" s="174"/>
      <c r="X43" s="139"/>
      <c r="Y43" s="174"/>
      <c r="Z43" s="173"/>
    </row>
    <row r="44" spans="1:27" ht="25.35" customHeight="1">
      <c r="A44" s="157">
        <v>28</v>
      </c>
      <c r="B44" s="176">
        <v>28</v>
      </c>
      <c r="C44" s="164" t="s">
        <v>246</v>
      </c>
      <c r="D44" s="163">
        <v>68</v>
      </c>
      <c r="E44" s="162">
        <v>211.77</v>
      </c>
      <c r="F44" s="168">
        <f>(D44-E44)/E44</f>
        <v>-0.67889691646597727</v>
      </c>
      <c r="G44" s="163">
        <v>18</v>
      </c>
      <c r="H44" s="162" t="s">
        <v>30</v>
      </c>
      <c r="I44" s="162" t="s">
        <v>30</v>
      </c>
      <c r="J44" s="162">
        <v>3</v>
      </c>
      <c r="K44" s="162">
        <v>4</v>
      </c>
      <c r="L44" s="163">
        <v>761.57</v>
      </c>
      <c r="M44" s="163">
        <v>172</v>
      </c>
      <c r="N44" s="160">
        <v>44421</v>
      </c>
      <c r="O44" s="158" t="s">
        <v>99</v>
      </c>
      <c r="P44" s="140"/>
      <c r="Q44" s="172"/>
      <c r="R44" s="172"/>
      <c r="S44" s="172"/>
      <c r="T44" s="172"/>
      <c r="U44" s="173"/>
      <c r="V44" s="173"/>
      <c r="W44" s="139"/>
      <c r="X44" s="173"/>
      <c r="Y44" s="174"/>
      <c r="Z44" s="174"/>
    </row>
    <row r="45" spans="1:27" ht="25.35" customHeight="1">
      <c r="A45" s="157">
        <v>29</v>
      </c>
      <c r="B45" s="162" t="s">
        <v>30</v>
      </c>
      <c r="C45" s="170" t="s">
        <v>75</v>
      </c>
      <c r="D45" s="163">
        <v>39</v>
      </c>
      <c r="E45" s="162" t="s">
        <v>30</v>
      </c>
      <c r="F45" s="162" t="s">
        <v>30</v>
      </c>
      <c r="G45" s="163">
        <v>10</v>
      </c>
      <c r="H45" s="162">
        <v>1</v>
      </c>
      <c r="I45" s="162">
        <f>G45/H45</f>
        <v>10</v>
      </c>
      <c r="J45" s="162">
        <v>1</v>
      </c>
      <c r="K45" s="162" t="s">
        <v>30</v>
      </c>
      <c r="L45" s="163">
        <v>23874</v>
      </c>
      <c r="M45" s="163">
        <v>4218</v>
      </c>
      <c r="N45" s="160">
        <v>44323</v>
      </c>
      <c r="O45" s="158" t="s">
        <v>32</v>
      </c>
      <c r="P45" s="140"/>
      <c r="Q45" s="172"/>
      <c r="R45" s="172"/>
      <c r="S45" s="172"/>
      <c r="T45" s="172"/>
      <c r="U45" s="172"/>
      <c r="V45" s="173"/>
      <c r="W45" s="174"/>
      <c r="X45" s="173"/>
      <c r="Y45" s="174"/>
      <c r="Z45" s="139"/>
    </row>
    <row r="46" spans="1:27" ht="25.35" customHeight="1">
      <c r="A46" s="157">
        <v>30</v>
      </c>
      <c r="B46" s="176">
        <v>13</v>
      </c>
      <c r="C46" s="164" t="s">
        <v>247</v>
      </c>
      <c r="D46" s="163">
        <v>22.5</v>
      </c>
      <c r="E46" s="162">
        <v>4403.7</v>
      </c>
      <c r="F46" s="168">
        <f>(D46-E46)/E46</f>
        <v>-0.99489066012671168</v>
      </c>
      <c r="G46" s="163">
        <v>4</v>
      </c>
      <c r="H46" s="162">
        <v>3</v>
      </c>
      <c r="I46" s="162">
        <f>G46/H46</f>
        <v>1.3333333333333333</v>
      </c>
      <c r="J46" s="162">
        <v>2</v>
      </c>
      <c r="K46" s="162">
        <v>3</v>
      </c>
      <c r="L46" s="163">
        <v>18293.650000000001</v>
      </c>
      <c r="M46" s="163">
        <v>2957</v>
      </c>
      <c r="N46" s="160">
        <v>44428</v>
      </c>
      <c r="O46" s="158" t="s">
        <v>34</v>
      </c>
      <c r="P46" s="140"/>
      <c r="Q46" s="172"/>
      <c r="R46" s="172"/>
      <c r="T46" s="172"/>
      <c r="U46" s="172"/>
      <c r="V46" s="173"/>
      <c r="W46" s="173"/>
      <c r="X46" s="139"/>
      <c r="Y46" s="174"/>
      <c r="Z46" s="174"/>
    </row>
    <row r="47" spans="1:27" ht="25.35" customHeight="1">
      <c r="A47" s="144"/>
      <c r="B47" s="144"/>
      <c r="C47" s="159" t="s">
        <v>116</v>
      </c>
      <c r="D47" s="145">
        <f>SUM(D35:D46)</f>
        <v>139556.67000000001</v>
      </c>
      <c r="E47" s="145">
        <f>SUM(E35:E46)</f>
        <v>199774.14</v>
      </c>
      <c r="F47" s="171">
        <f>(D47-E47)/E47</f>
        <v>-0.30142775236074099</v>
      </c>
      <c r="G47" s="145">
        <f>SUM(G35:G46)</f>
        <v>24116</v>
      </c>
      <c r="H47" s="145"/>
      <c r="I47" s="147"/>
      <c r="J47" s="146"/>
      <c r="K47" s="148"/>
      <c r="L47" s="149"/>
      <c r="M47" s="153"/>
      <c r="N47" s="150"/>
      <c r="O47" s="154"/>
    </row>
    <row r="48" spans="1:27" ht="23.1" customHeight="1"/>
    <row r="49" spans="18:18" ht="17.25" customHeight="1"/>
    <row r="62" spans="18:18">
      <c r="R62" s="140"/>
    </row>
    <row r="65" spans="16:16">
      <c r="P65" s="140"/>
    </row>
    <row r="69" spans="16:16" ht="12" customHeight="1"/>
  </sheetData>
  <sortState xmlns:xlrd2="http://schemas.microsoft.com/office/spreadsheetml/2017/richdata2" ref="B13:O46">
    <sortCondition descending="1" ref="D13:D46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9B30-A0D8-4BD0-BBDF-BD901FA7202A}">
  <dimension ref="A1:AA77"/>
  <sheetViews>
    <sheetView topLeftCell="A19" zoomScale="60" zoomScaleNormal="60" workbookViewId="0">
      <selection activeCell="L39" sqref="L39:M39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2" style="137" bestFit="1" customWidth="1"/>
    <col min="24" max="24" width="13.6640625" style="137" customWidth="1"/>
    <col min="25" max="25" width="12" style="137" bestFit="1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256</v>
      </c>
      <c r="F1" s="2"/>
      <c r="G1" s="2"/>
      <c r="H1" s="2"/>
      <c r="I1" s="2"/>
    </row>
    <row r="2" spans="1:27" ht="19.5" customHeight="1">
      <c r="E2" s="2" t="s">
        <v>257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 ht="21.6">
      <c r="A6" s="346"/>
      <c r="B6" s="346"/>
      <c r="C6" s="343"/>
      <c r="D6" s="138" t="s">
        <v>254</v>
      </c>
      <c r="E6" s="138" t="s">
        <v>250</v>
      </c>
      <c r="F6" s="343"/>
      <c r="G6" s="138" t="s">
        <v>254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195"/>
      <c r="E9" s="195"/>
      <c r="F9" s="342" t="s">
        <v>15</v>
      </c>
      <c r="G9" s="195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 ht="21.6">
      <c r="A10" s="346"/>
      <c r="B10" s="346"/>
      <c r="C10" s="343"/>
      <c r="D10" s="196" t="s">
        <v>255</v>
      </c>
      <c r="E10" s="196" t="s">
        <v>251</v>
      </c>
      <c r="F10" s="343"/>
      <c r="G10" s="196" t="s">
        <v>255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196" t="s">
        <v>14</v>
      </c>
      <c r="E11" s="138" t="s">
        <v>14</v>
      </c>
      <c r="F11" s="343"/>
      <c r="G11" s="196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197"/>
      <c r="E12" s="5" t="s">
        <v>2</v>
      </c>
      <c r="F12" s="344"/>
      <c r="G12" s="197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8"/>
      <c r="X12" s="139"/>
      <c r="Y12" s="139"/>
      <c r="Z12" s="33"/>
    </row>
    <row r="13" spans="1:27" ht="25.35" customHeight="1">
      <c r="A13" s="157">
        <v>1</v>
      </c>
      <c r="B13" s="157">
        <v>1</v>
      </c>
      <c r="C13" s="164" t="s">
        <v>245</v>
      </c>
      <c r="D13" s="163">
        <v>52321.56</v>
      </c>
      <c r="E13" s="162">
        <v>54102.93</v>
      </c>
      <c r="F13" s="168">
        <f>(D13-E13)/E13</f>
        <v>-3.2925573531784741E-2</v>
      </c>
      <c r="G13" s="163">
        <v>11775</v>
      </c>
      <c r="H13" s="162">
        <v>327</v>
      </c>
      <c r="I13" s="162">
        <f t="shared" ref="I13:I22" si="0">G13/H13</f>
        <v>36.009174311926607</v>
      </c>
      <c r="J13" s="162">
        <v>18</v>
      </c>
      <c r="K13" s="162">
        <v>2</v>
      </c>
      <c r="L13" s="163">
        <v>107363</v>
      </c>
      <c r="M13" s="163">
        <v>23920</v>
      </c>
      <c r="N13" s="160">
        <v>44428</v>
      </c>
      <c r="O13" s="158" t="s">
        <v>113</v>
      </c>
      <c r="P13" s="140"/>
      <c r="R13" s="161"/>
      <c r="T13" s="140"/>
      <c r="U13" s="139"/>
      <c r="V13" s="139"/>
      <c r="W13" s="140"/>
      <c r="X13" s="139"/>
      <c r="Y13" s="139"/>
      <c r="Z13" s="139"/>
    </row>
    <row r="14" spans="1:27" ht="25.35" customHeight="1">
      <c r="A14" s="157">
        <v>2</v>
      </c>
      <c r="B14" s="157">
        <v>2</v>
      </c>
      <c r="C14" s="164" t="s">
        <v>236</v>
      </c>
      <c r="D14" s="163">
        <v>33125.24</v>
      </c>
      <c r="E14" s="162">
        <v>31079.25</v>
      </c>
      <c r="F14" s="168">
        <f>(D14-E14)/E14</f>
        <v>6.5831382674935782E-2</v>
      </c>
      <c r="G14" s="163">
        <v>5858</v>
      </c>
      <c r="H14" s="162">
        <v>179</v>
      </c>
      <c r="I14" s="162">
        <f t="shared" si="0"/>
        <v>32.726256983240226</v>
      </c>
      <c r="J14" s="162">
        <v>9</v>
      </c>
      <c r="K14" s="162">
        <v>3</v>
      </c>
      <c r="L14" s="163">
        <v>103752</v>
      </c>
      <c r="M14" s="163">
        <v>16938</v>
      </c>
      <c r="N14" s="160">
        <v>44421</v>
      </c>
      <c r="O14" s="158" t="s">
        <v>32</v>
      </c>
      <c r="P14" s="140"/>
      <c r="Q14" s="172"/>
      <c r="R14" s="172"/>
      <c r="S14" s="172"/>
      <c r="T14" s="172"/>
      <c r="U14" s="173"/>
      <c r="V14" s="173"/>
      <c r="W14" s="174"/>
      <c r="X14" s="173"/>
      <c r="Y14" s="174"/>
      <c r="Z14" s="139"/>
      <c r="AA14" s="139"/>
    </row>
    <row r="15" spans="1:27" ht="25.35" customHeight="1">
      <c r="A15" s="157">
        <v>3</v>
      </c>
      <c r="B15" s="157">
        <v>3</v>
      </c>
      <c r="C15" s="164" t="s">
        <v>207</v>
      </c>
      <c r="D15" s="163">
        <v>21493.94</v>
      </c>
      <c r="E15" s="162">
        <v>14603.61</v>
      </c>
      <c r="F15" s="168">
        <f>(D15-E15)/E15</f>
        <v>0.47182374768978341</v>
      </c>
      <c r="G15" s="163">
        <v>4986</v>
      </c>
      <c r="H15" s="162">
        <v>149</v>
      </c>
      <c r="I15" s="162">
        <f t="shared" si="0"/>
        <v>33.463087248322147</v>
      </c>
      <c r="J15" s="162">
        <v>10</v>
      </c>
      <c r="K15" s="162">
        <v>6</v>
      </c>
      <c r="L15" s="163">
        <v>204235</v>
      </c>
      <c r="M15" s="163">
        <v>44461</v>
      </c>
      <c r="N15" s="160">
        <v>44400</v>
      </c>
      <c r="O15" s="158" t="s">
        <v>32</v>
      </c>
      <c r="P15" s="140"/>
      <c r="Q15" s="172"/>
      <c r="R15" s="172"/>
      <c r="S15" s="172"/>
      <c r="T15" s="172"/>
      <c r="U15" s="173"/>
      <c r="V15" s="173"/>
      <c r="W15" s="139"/>
      <c r="X15" s="173"/>
      <c r="Y15" s="174"/>
      <c r="Z15" s="174"/>
    </row>
    <row r="16" spans="1:27" ht="25.35" customHeight="1">
      <c r="A16" s="157">
        <v>4</v>
      </c>
      <c r="B16" s="157" t="s">
        <v>67</v>
      </c>
      <c r="C16" s="164" t="s">
        <v>258</v>
      </c>
      <c r="D16" s="163">
        <v>13233.86</v>
      </c>
      <c r="E16" s="162" t="s">
        <v>30</v>
      </c>
      <c r="F16" s="162" t="s">
        <v>30</v>
      </c>
      <c r="G16" s="163">
        <v>2371</v>
      </c>
      <c r="H16" s="162">
        <v>193</v>
      </c>
      <c r="I16" s="162">
        <f t="shared" si="0"/>
        <v>12.284974093264248</v>
      </c>
      <c r="J16" s="162">
        <v>14</v>
      </c>
      <c r="K16" s="162">
        <v>1</v>
      </c>
      <c r="L16" s="163">
        <v>13234</v>
      </c>
      <c r="M16" s="163">
        <v>2371</v>
      </c>
      <c r="N16" s="160">
        <v>44435</v>
      </c>
      <c r="O16" s="158" t="s">
        <v>52</v>
      </c>
      <c r="P16" s="140"/>
      <c r="Q16" s="172"/>
      <c r="R16" s="172"/>
      <c r="S16" s="172"/>
      <c r="T16" s="172"/>
      <c r="U16" s="173"/>
      <c r="V16" s="173"/>
      <c r="W16" s="139"/>
      <c r="X16" s="173"/>
      <c r="Y16" s="174"/>
      <c r="Z16" s="174"/>
    </row>
    <row r="17" spans="1:26" ht="25.35" customHeight="1">
      <c r="A17" s="157">
        <v>5</v>
      </c>
      <c r="B17" s="157" t="s">
        <v>67</v>
      </c>
      <c r="C17" s="164" t="s">
        <v>260</v>
      </c>
      <c r="D17" s="163">
        <v>10029.629999999999</v>
      </c>
      <c r="E17" s="162" t="s">
        <v>30</v>
      </c>
      <c r="F17" s="162" t="s">
        <v>30</v>
      </c>
      <c r="G17" s="163">
        <v>1902</v>
      </c>
      <c r="H17" s="162">
        <v>141</v>
      </c>
      <c r="I17" s="162">
        <f t="shared" si="0"/>
        <v>13.48936170212766</v>
      </c>
      <c r="J17" s="162">
        <v>14</v>
      </c>
      <c r="K17" s="162">
        <v>1</v>
      </c>
      <c r="L17" s="163">
        <v>10029.629999999999</v>
      </c>
      <c r="M17" s="163">
        <v>1902</v>
      </c>
      <c r="N17" s="160">
        <v>44435</v>
      </c>
      <c r="O17" s="158" t="s">
        <v>27</v>
      </c>
      <c r="P17" s="140"/>
      <c r="Q17" s="172"/>
      <c r="R17" s="172"/>
      <c r="S17" s="172"/>
      <c r="T17" s="172"/>
      <c r="U17" s="173"/>
      <c r="V17" s="173"/>
      <c r="W17" s="139"/>
      <c r="X17" s="173"/>
      <c r="Y17" s="174"/>
      <c r="Z17" s="174"/>
    </row>
    <row r="18" spans="1:26" ht="25.35" customHeight="1">
      <c r="A18" s="157">
        <v>6</v>
      </c>
      <c r="B18" s="157">
        <v>10</v>
      </c>
      <c r="C18" s="164" t="s">
        <v>191</v>
      </c>
      <c r="D18" s="163">
        <v>9021.5300000000007</v>
      </c>
      <c r="E18" s="162">
        <v>7326.23</v>
      </c>
      <c r="F18" s="168">
        <f>(D18-E18)/E18</f>
        <v>0.231401416553944</v>
      </c>
      <c r="G18" s="163">
        <v>2021</v>
      </c>
      <c r="H18" s="162">
        <v>53</v>
      </c>
      <c r="I18" s="162">
        <f t="shared" si="0"/>
        <v>38.132075471698116</v>
      </c>
      <c r="J18" s="162">
        <v>7</v>
      </c>
      <c r="K18" s="162">
        <v>7</v>
      </c>
      <c r="L18" s="163">
        <v>154816.26999999999</v>
      </c>
      <c r="M18" s="163">
        <v>32038</v>
      </c>
      <c r="N18" s="160">
        <v>44393</v>
      </c>
      <c r="O18" s="158" t="s">
        <v>34</v>
      </c>
      <c r="P18" s="140"/>
      <c r="Q18" s="172"/>
      <c r="R18" s="172"/>
      <c r="S18" s="172"/>
      <c r="T18" s="172"/>
      <c r="U18" s="173"/>
      <c r="V18" s="173"/>
      <c r="W18" s="139"/>
      <c r="X18" s="173"/>
      <c r="Y18" s="174"/>
      <c r="Z18" s="174"/>
    </row>
    <row r="19" spans="1:26" ht="25.35" customHeight="1">
      <c r="A19" s="157">
        <v>7</v>
      </c>
      <c r="B19" s="157">
        <v>4</v>
      </c>
      <c r="C19" s="164" t="s">
        <v>248</v>
      </c>
      <c r="D19" s="163">
        <v>8590.77</v>
      </c>
      <c r="E19" s="162">
        <v>14483.53</v>
      </c>
      <c r="F19" s="168">
        <f>(D19-E19)/E19</f>
        <v>-0.40685937751363099</v>
      </c>
      <c r="G19" s="163">
        <v>1549</v>
      </c>
      <c r="H19" s="162">
        <v>54</v>
      </c>
      <c r="I19" s="162">
        <f t="shared" si="0"/>
        <v>28.685185185185187</v>
      </c>
      <c r="J19" s="162">
        <v>8</v>
      </c>
      <c r="K19" s="162">
        <v>2</v>
      </c>
      <c r="L19" s="163">
        <v>23074</v>
      </c>
      <c r="M19" s="163">
        <v>3884</v>
      </c>
      <c r="N19" s="160">
        <v>44428</v>
      </c>
      <c r="O19" s="158" t="s">
        <v>33</v>
      </c>
      <c r="P19" s="140"/>
      <c r="Q19" s="172"/>
      <c r="R19" s="172"/>
      <c r="S19" s="172"/>
      <c r="T19" s="172"/>
      <c r="U19" s="173"/>
      <c r="V19" s="173"/>
      <c r="W19" s="139"/>
      <c r="X19" s="173"/>
      <c r="Y19" s="174"/>
      <c r="Z19" s="174"/>
    </row>
    <row r="20" spans="1:26" ht="25.35" customHeight="1">
      <c r="A20" s="157">
        <v>8</v>
      </c>
      <c r="B20" s="157" t="s">
        <v>67</v>
      </c>
      <c r="C20" s="164" t="s">
        <v>259</v>
      </c>
      <c r="D20" s="163">
        <v>8571.7199999999993</v>
      </c>
      <c r="E20" s="162" t="s">
        <v>30</v>
      </c>
      <c r="F20" s="162" t="s">
        <v>30</v>
      </c>
      <c r="G20" s="163">
        <v>1664</v>
      </c>
      <c r="H20" s="162">
        <v>120</v>
      </c>
      <c r="I20" s="162">
        <f t="shared" si="0"/>
        <v>13.866666666666667</v>
      </c>
      <c r="J20" s="162">
        <v>16</v>
      </c>
      <c r="K20" s="162">
        <v>1</v>
      </c>
      <c r="L20" s="163">
        <v>8571.7199999999993</v>
      </c>
      <c r="M20" s="163">
        <v>1664</v>
      </c>
      <c r="N20" s="160">
        <v>44435</v>
      </c>
      <c r="O20" s="158" t="s">
        <v>43</v>
      </c>
      <c r="P20" s="140"/>
      <c r="Q20" s="172"/>
      <c r="R20" s="172"/>
      <c r="S20" s="172"/>
      <c r="T20" s="172"/>
      <c r="U20" s="173"/>
      <c r="V20" s="173"/>
      <c r="W20" s="139"/>
      <c r="X20" s="173"/>
      <c r="Y20" s="174"/>
      <c r="Z20" s="174"/>
    </row>
    <row r="21" spans="1:26" ht="25.35" customHeight="1">
      <c r="A21" s="157">
        <v>9</v>
      </c>
      <c r="B21" s="157">
        <v>7</v>
      </c>
      <c r="C21" s="164" t="s">
        <v>213</v>
      </c>
      <c r="D21" s="163">
        <v>7893.3899999999994</v>
      </c>
      <c r="E21" s="162">
        <v>11882.039999999997</v>
      </c>
      <c r="F21" s="168">
        <f>(D21-E21)/E21</f>
        <v>-0.33568730622014392</v>
      </c>
      <c r="G21" s="163">
        <v>1454</v>
      </c>
      <c r="H21" s="162">
        <v>76</v>
      </c>
      <c r="I21" s="162">
        <f t="shared" si="0"/>
        <v>19.131578947368421</v>
      </c>
      <c r="J21" s="162">
        <v>10</v>
      </c>
      <c r="K21" s="162">
        <v>5</v>
      </c>
      <c r="L21" s="163">
        <v>170372.53999999995</v>
      </c>
      <c r="M21" s="163">
        <v>27071</v>
      </c>
      <c r="N21" s="160">
        <v>44407</v>
      </c>
      <c r="O21" s="158" t="s">
        <v>212</v>
      </c>
      <c r="P21" s="140"/>
      <c r="Q21" s="172"/>
      <c r="R21" s="172"/>
      <c r="S21" s="172"/>
      <c r="T21" s="172"/>
      <c r="U21" s="173"/>
      <c r="V21" s="173"/>
      <c r="W21" s="139"/>
      <c r="X21" s="173"/>
      <c r="Y21" s="174"/>
      <c r="Z21" s="174"/>
    </row>
    <row r="22" spans="1:26" ht="25.35" customHeight="1">
      <c r="A22" s="157">
        <v>10</v>
      </c>
      <c r="B22" s="157">
        <v>6</v>
      </c>
      <c r="C22" s="164" t="s">
        <v>225</v>
      </c>
      <c r="D22" s="163">
        <v>7430.55</v>
      </c>
      <c r="E22" s="162">
        <v>12442.12</v>
      </c>
      <c r="F22" s="168">
        <f>(D22-E22)/E22</f>
        <v>-0.40279068197381157</v>
      </c>
      <c r="G22" s="163">
        <v>1384</v>
      </c>
      <c r="H22" s="162">
        <v>56</v>
      </c>
      <c r="I22" s="162">
        <f t="shared" si="0"/>
        <v>24.714285714285715</v>
      </c>
      <c r="J22" s="162">
        <v>6</v>
      </c>
      <c r="K22" s="162">
        <v>4</v>
      </c>
      <c r="L22" s="163">
        <v>90494.67</v>
      </c>
      <c r="M22" s="163">
        <v>13867</v>
      </c>
      <c r="N22" s="160">
        <v>44414</v>
      </c>
      <c r="O22" s="158" t="s">
        <v>34</v>
      </c>
      <c r="P22" s="140"/>
      <c r="Q22" s="172"/>
      <c r="R22" s="172"/>
      <c r="S22" s="172"/>
      <c r="T22" s="172"/>
      <c r="U22" s="173"/>
      <c r="V22" s="173"/>
      <c r="W22" s="139"/>
      <c r="X22" s="173"/>
      <c r="Y22" s="174"/>
      <c r="Z22" s="174"/>
    </row>
    <row r="23" spans="1:26" ht="25.35" customHeight="1">
      <c r="A23" s="144"/>
      <c r="B23" s="144"/>
      <c r="C23" s="159" t="s">
        <v>29</v>
      </c>
      <c r="D23" s="145">
        <f>SUM(D13:D22)</f>
        <v>171712.19</v>
      </c>
      <c r="E23" s="145">
        <f t="shared" ref="E23:G23" si="1">SUM(E13:E22)</f>
        <v>145919.71</v>
      </c>
      <c r="F23" s="108">
        <f>(D23-E23)/E23</f>
        <v>0.17675802672579333</v>
      </c>
      <c r="G23" s="145">
        <f t="shared" si="1"/>
        <v>34964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157">
        <v>8</v>
      </c>
      <c r="C25" s="164" t="s">
        <v>242</v>
      </c>
      <c r="D25" s="163">
        <v>7296.0199999999995</v>
      </c>
      <c r="E25" s="162">
        <v>8834.7799999999988</v>
      </c>
      <c r="F25" s="168">
        <f>(D25-E25)/E25</f>
        <v>-0.17417072071970094</v>
      </c>
      <c r="G25" s="163">
        <v>1388</v>
      </c>
      <c r="H25" s="162">
        <v>69</v>
      </c>
      <c r="I25" s="162">
        <f t="shared" ref="I25:I34" si="2">G25/H25</f>
        <v>20.115942028985508</v>
      </c>
      <c r="J25" s="162">
        <v>8</v>
      </c>
      <c r="K25" s="162">
        <v>3</v>
      </c>
      <c r="L25" s="163">
        <v>31827.560000000005</v>
      </c>
      <c r="M25" s="163">
        <v>5819</v>
      </c>
      <c r="N25" s="160">
        <v>44421</v>
      </c>
      <c r="O25" s="158" t="s">
        <v>243</v>
      </c>
      <c r="P25" s="140"/>
      <c r="Q25" s="172"/>
      <c r="R25" s="172"/>
      <c r="S25" s="172"/>
      <c r="T25" s="172"/>
      <c r="U25" s="173"/>
      <c r="V25" s="173"/>
      <c r="W25" s="139"/>
      <c r="X25" s="173"/>
      <c r="Y25" s="174"/>
      <c r="Z25" s="174"/>
    </row>
    <row r="26" spans="1:26" ht="25.35" customHeight="1">
      <c r="A26" s="157">
        <v>12</v>
      </c>
      <c r="B26" s="157" t="s">
        <v>67</v>
      </c>
      <c r="C26" s="164" t="s">
        <v>261</v>
      </c>
      <c r="D26" s="163">
        <v>6304.19</v>
      </c>
      <c r="E26" s="162" t="s">
        <v>30</v>
      </c>
      <c r="F26" s="162" t="s">
        <v>30</v>
      </c>
      <c r="G26" s="163">
        <v>1254</v>
      </c>
      <c r="H26" s="162">
        <v>133</v>
      </c>
      <c r="I26" s="162">
        <f t="shared" si="2"/>
        <v>9.4285714285714288</v>
      </c>
      <c r="J26" s="162">
        <v>15</v>
      </c>
      <c r="K26" s="162">
        <v>1</v>
      </c>
      <c r="L26" s="163">
        <v>6304</v>
      </c>
      <c r="M26" s="163">
        <v>1254</v>
      </c>
      <c r="N26" s="160">
        <v>44435</v>
      </c>
      <c r="O26" s="158" t="s">
        <v>33</v>
      </c>
      <c r="P26" s="140"/>
      <c r="Q26" s="172"/>
      <c r="R26" s="172"/>
      <c r="S26" s="172"/>
      <c r="T26" s="172"/>
      <c r="U26" s="173"/>
      <c r="V26" s="173"/>
      <c r="W26" s="139"/>
      <c r="X26" s="173"/>
      <c r="Y26" s="174"/>
      <c r="Z26" s="174"/>
    </row>
    <row r="27" spans="1:26" ht="25.35" customHeight="1">
      <c r="A27" s="157">
        <v>13</v>
      </c>
      <c r="B27" s="157">
        <v>5</v>
      </c>
      <c r="C27" s="164" t="s">
        <v>247</v>
      </c>
      <c r="D27" s="163">
        <v>4403.7</v>
      </c>
      <c r="E27" s="162">
        <v>12624.43</v>
      </c>
      <c r="F27" s="168">
        <f>(D27-E27)/E27</f>
        <v>-0.65117633033729039</v>
      </c>
      <c r="G27" s="163">
        <v>827</v>
      </c>
      <c r="H27" s="162">
        <v>87</v>
      </c>
      <c r="I27" s="162">
        <f t="shared" si="2"/>
        <v>9.5057471264367823</v>
      </c>
      <c r="J27" s="162">
        <v>10</v>
      </c>
      <c r="K27" s="162">
        <v>2</v>
      </c>
      <c r="L27" s="163">
        <v>18276.95</v>
      </c>
      <c r="M27" s="163">
        <v>2954</v>
      </c>
      <c r="N27" s="160">
        <v>44428</v>
      </c>
      <c r="O27" s="158" t="s">
        <v>34</v>
      </c>
      <c r="P27" s="140"/>
      <c r="Q27" s="172"/>
      <c r="R27" s="172"/>
      <c r="S27" s="172"/>
      <c r="T27" s="172"/>
      <c r="U27" s="173"/>
      <c r="V27" s="173"/>
      <c r="W27" s="139"/>
      <c r="X27" s="173"/>
      <c r="Y27" s="174"/>
      <c r="Z27" s="174"/>
    </row>
    <row r="28" spans="1:26" ht="25.35" customHeight="1">
      <c r="A28" s="157">
        <v>14</v>
      </c>
      <c r="B28" s="157" t="s">
        <v>40</v>
      </c>
      <c r="C28" s="164" t="s">
        <v>264</v>
      </c>
      <c r="D28" s="163">
        <v>4036.87</v>
      </c>
      <c r="E28" s="162" t="s">
        <v>30</v>
      </c>
      <c r="F28" s="162" t="s">
        <v>30</v>
      </c>
      <c r="G28" s="163">
        <v>1027</v>
      </c>
      <c r="H28" s="162">
        <v>17</v>
      </c>
      <c r="I28" s="162">
        <f t="shared" si="2"/>
        <v>60.411764705882355</v>
      </c>
      <c r="J28" s="162">
        <v>6</v>
      </c>
      <c r="K28" s="162">
        <v>0</v>
      </c>
      <c r="L28" s="163">
        <v>4036.87</v>
      </c>
      <c r="M28" s="163">
        <v>1027</v>
      </c>
      <c r="N28" s="160" t="s">
        <v>190</v>
      </c>
      <c r="O28" s="158" t="s">
        <v>265</v>
      </c>
      <c r="P28" s="140"/>
      <c r="Q28" s="172"/>
      <c r="R28" s="172"/>
      <c r="S28" s="172"/>
      <c r="T28" s="172"/>
      <c r="U28" s="173"/>
      <c r="V28" s="173"/>
      <c r="W28" s="174"/>
      <c r="X28" s="139"/>
      <c r="Y28" s="173"/>
      <c r="Z28" s="174"/>
    </row>
    <row r="29" spans="1:26" ht="25.35" customHeight="1">
      <c r="A29" s="157">
        <v>15</v>
      </c>
      <c r="B29" s="157">
        <v>9</v>
      </c>
      <c r="C29" s="164" t="s">
        <v>249</v>
      </c>
      <c r="D29" s="163">
        <v>3165.0299999999997</v>
      </c>
      <c r="E29" s="162">
        <v>8804.2199999999993</v>
      </c>
      <c r="F29" s="168">
        <f>(D29-E29)/E29</f>
        <v>-0.64050989184731866</v>
      </c>
      <c r="G29" s="163">
        <v>606</v>
      </c>
      <c r="H29" s="162">
        <v>63</v>
      </c>
      <c r="I29" s="162">
        <f t="shared" si="2"/>
        <v>9.6190476190476186</v>
      </c>
      <c r="J29" s="162">
        <v>10</v>
      </c>
      <c r="K29" s="162">
        <v>2</v>
      </c>
      <c r="L29" s="163">
        <v>11969.25</v>
      </c>
      <c r="M29" s="163">
        <v>2103</v>
      </c>
      <c r="N29" s="160">
        <v>44428</v>
      </c>
      <c r="O29" s="158" t="s">
        <v>43</v>
      </c>
      <c r="P29" s="140"/>
      <c r="Q29" s="172"/>
      <c r="R29" s="172"/>
      <c r="S29" s="172"/>
      <c r="T29" s="172"/>
      <c r="U29" s="173"/>
      <c r="V29" s="173"/>
      <c r="W29" s="174"/>
      <c r="X29" s="139"/>
      <c r="Y29" s="173"/>
      <c r="Z29" s="174"/>
    </row>
    <row r="30" spans="1:26" ht="25.35" customHeight="1">
      <c r="A30" s="157">
        <v>16</v>
      </c>
      <c r="B30" s="157">
        <v>13</v>
      </c>
      <c r="C30" s="164" t="s">
        <v>192</v>
      </c>
      <c r="D30" s="163">
        <v>2223.89</v>
      </c>
      <c r="E30" s="162">
        <v>1955.06</v>
      </c>
      <c r="F30" s="168">
        <f>(D30-E30)/E30</f>
        <v>0.13750473131259394</v>
      </c>
      <c r="G30" s="163">
        <v>433</v>
      </c>
      <c r="H30" s="162">
        <v>13</v>
      </c>
      <c r="I30" s="162">
        <f t="shared" si="2"/>
        <v>33.307692307692307</v>
      </c>
      <c r="J30" s="162">
        <v>1</v>
      </c>
      <c r="K30" s="162">
        <v>7</v>
      </c>
      <c r="L30" s="163">
        <v>81318.33</v>
      </c>
      <c r="M30" s="163">
        <v>13104</v>
      </c>
      <c r="N30" s="160">
        <v>44393</v>
      </c>
      <c r="O30" s="158" t="s">
        <v>73</v>
      </c>
      <c r="P30" s="140"/>
      <c r="Q30" s="172"/>
      <c r="R30" s="172"/>
      <c r="S30" s="172"/>
      <c r="T30" s="172"/>
      <c r="U30" s="173"/>
      <c r="V30" s="173"/>
      <c r="W30" s="174"/>
      <c r="X30" s="139"/>
      <c r="Y30" s="173"/>
      <c r="Z30" s="174"/>
    </row>
    <row r="31" spans="1:26" ht="25.35" customHeight="1">
      <c r="A31" s="157">
        <v>17</v>
      </c>
      <c r="B31" s="157">
        <v>15</v>
      </c>
      <c r="C31" s="164" t="s">
        <v>217</v>
      </c>
      <c r="D31" s="163">
        <v>1812.04</v>
      </c>
      <c r="E31" s="162">
        <v>1409.38</v>
      </c>
      <c r="F31" s="168">
        <f>(D31-E31)/E31</f>
        <v>0.2857000950772679</v>
      </c>
      <c r="G31" s="163">
        <v>392</v>
      </c>
      <c r="H31" s="162">
        <v>21</v>
      </c>
      <c r="I31" s="162">
        <f t="shared" si="2"/>
        <v>18.666666666666668</v>
      </c>
      <c r="J31" s="162">
        <v>3</v>
      </c>
      <c r="K31" s="162">
        <v>5</v>
      </c>
      <c r="L31" s="163">
        <v>44654</v>
      </c>
      <c r="M31" s="163">
        <v>8023</v>
      </c>
      <c r="N31" s="160">
        <v>44407</v>
      </c>
      <c r="O31" s="158" t="s">
        <v>32</v>
      </c>
      <c r="P31" s="140"/>
      <c r="Q31" s="172"/>
      <c r="R31" s="172"/>
      <c r="S31" s="172"/>
      <c r="T31" s="172"/>
      <c r="U31" s="173"/>
      <c r="V31" s="173"/>
      <c r="W31" s="174"/>
      <c r="X31" s="139"/>
      <c r="Y31" s="173"/>
      <c r="Z31" s="174"/>
    </row>
    <row r="32" spans="1:26" ht="25.35" customHeight="1">
      <c r="A32" s="157">
        <v>18</v>
      </c>
      <c r="B32" s="167" t="s">
        <v>30</v>
      </c>
      <c r="C32" s="178" t="s">
        <v>170</v>
      </c>
      <c r="D32" s="163">
        <v>1694</v>
      </c>
      <c r="E32" s="162" t="s">
        <v>30</v>
      </c>
      <c r="F32" s="162" t="s">
        <v>30</v>
      </c>
      <c r="G32" s="163">
        <v>345</v>
      </c>
      <c r="H32" s="162">
        <v>2</v>
      </c>
      <c r="I32" s="162">
        <f t="shared" si="2"/>
        <v>172.5</v>
      </c>
      <c r="J32" s="162">
        <v>2</v>
      </c>
      <c r="K32" s="162" t="s">
        <v>30</v>
      </c>
      <c r="L32" s="163">
        <v>48682.85</v>
      </c>
      <c r="M32" s="163">
        <v>10974</v>
      </c>
      <c r="N32" s="160">
        <v>44372</v>
      </c>
      <c r="O32" s="158" t="s">
        <v>43</v>
      </c>
      <c r="P32" s="140"/>
      <c r="Q32" s="172"/>
      <c r="R32" s="172"/>
      <c r="S32" s="172"/>
      <c r="T32" s="172"/>
      <c r="U32" s="173"/>
      <c r="V32" s="173"/>
      <c r="W32" s="174"/>
      <c r="X32" s="139"/>
      <c r="Y32" s="173"/>
      <c r="Z32" s="174"/>
    </row>
    <row r="33" spans="1:27" ht="25.35" customHeight="1">
      <c r="A33" s="157">
        <v>19</v>
      </c>
      <c r="B33" s="157">
        <v>11</v>
      </c>
      <c r="C33" s="164" t="s">
        <v>241</v>
      </c>
      <c r="D33" s="163">
        <v>1674.81</v>
      </c>
      <c r="E33" s="162">
        <v>6739.38</v>
      </c>
      <c r="F33" s="168">
        <f>(D33-E33)/E33</f>
        <v>-0.75148900937474961</v>
      </c>
      <c r="G33" s="163">
        <v>312</v>
      </c>
      <c r="H33" s="162">
        <v>18</v>
      </c>
      <c r="I33" s="162">
        <f t="shared" si="2"/>
        <v>17.333333333333332</v>
      </c>
      <c r="J33" s="162">
        <v>4</v>
      </c>
      <c r="K33" s="162">
        <v>3</v>
      </c>
      <c r="L33" s="163">
        <v>30819.49</v>
      </c>
      <c r="M33" s="163">
        <v>4701</v>
      </c>
      <c r="N33" s="160">
        <v>44421</v>
      </c>
      <c r="O33" s="158" t="s">
        <v>73</v>
      </c>
      <c r="P33" s="140"/>
      <c r="Q33" s="172"/>
      <c r="R33" s="172"/>
      <c r="S33" s="172"/>
      <c r="T33" s="172"/>
      <c r="U33" s="173"/>
      <c r="V33" s="173"/>
      <c r="W33" s="174"/>
      <c r="X33" s="174"/>
      <c r="Y33" s="173"/>
      <c r="Z33" s="139"/>
      <c r="AA33" s="139"/>
    </row>
    <row r="34" spans="1:27" ht="25.35" customHeight="1">
      <c r="A34" s="157">
        <v>20</v>
      </c>
      <c r="B34" s="157">
        <v>16</v>
      </c>
      <c r="C34" s="164" t="s">
        <v>179</v>
      </c>
      <c r="D34" s="163">
        <v>1547.11</v>
      </c>
      <c r="E34" s="162">
        <v>1310.29</v>
      </c>
      <c r="F34" s="168">
        <f>(D34-E34)/E34</f>
        <v>0.18073861511573769</v>
      </c>
      <c r="G34" s="163">
        <v>360</v>
      </c>
      <c r="H34" s="162">
        <v>8</v>
      </c>
      <c r="I34" s="162">
        <f t="shared" si="2"/>
        <v>45</v>
      </c>
      <c r="J34" s="162">
        <v>1</v>
      </c>
      <c r="K34" s="162">
        <v>9</v>
      </c>
      <c r="L34" s="163">
        <v>48865</v>
      </c>
      <c r="M34" s="163">
        <v>10783</v>
      </c>
      <c r="N34" s="160">
        <v>44379</v>
      </c>
      <c r="O34" s="154" t="s">
        <v>52</v>
      </c>
      <c r="P34" s="140"/>
      <c r="Q34" s="172"/>
      <c r="R34" s="172"/>
      <c r="S34" s="172"/>
      <c r="T34" s="172"/>
      <c r="U34" s="173"/>
      <c r="V34" s="173"/>
      <c r="W34" s="174"/>
      <c r="X34" s="173"/>
      <c r="Y34" s="139"/>
      <c r="Z34" s="174"/>
    </row>
    <row r="35" spans="1:27" ht="25.35" customHeight="1">
      <c r="A35" s="144"/>
      <c r="B35" s="144"/>
      <c r="C35" s="159" t="s">
        <v>85</v>
      </c>
      <c r="D35" s="145">
        <f>SUM(D23:D34)</f>
        <v>205869.85</v>
      </c>
      <c r="E35" s="145">
        <f t="shared" ref="E35:G35" si="3">SUM(E23:E34)</f>
        <v>187597.25</v>
      </c>
      <c r="F35" s="108">
        <f>(D35-E35)/E35</f>
        <v>9.7403346797461085E-2</v>
      </c>
      <c r="G35" s="145">
        <f t="shared" si="3"/>
        <v>41908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7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7" ht="25.35" customHeight="1">
      <c r="A37" s="157">
        <v>21</v>
      </c>
      <c r="B37" s="91">
        <v>12</v>
      </c>
      <c r="C37" s="169" t="s">
        <v>227</v>
      </c>
      <c r="D37" s="163">
        <v>1164.96</v>
      </c>
      <c r="E37" s="162">
        <v>2211.38</v>
      </c>
      <c r="F37" s="168">
        <f>(D37-E37)/E37</f>
        <v>-0.4731977317331259</v>
      </c>
      <c r="G37" s="163">
        <v>285</v>
      </c>
      <c r="H37" s="162">
        <v>17</v>
      </c>
      <c r="I37" s="162">
        <f>G37/H37</f>
        <v>16.764705882352942</v>
      </c>
      <c r="J37" s="162">
        <v>3</v>
      </c>
      <c r="K37" s="162">
        <v>4</v>
      </c>
      <c r="L37" s="163">
        <v>26189.87</v>
      </c>
      <c r="M37" s="163">
        <v>6221</v>
      </c>
      <c r="N37" s="160">
        <v>44414</v>
      </c>
      <c r="O37" s="158" t="s">
        <v>27</v>
      </c>
      <c r="P37" s="140"/>
      <c r="R37" s="161"/>
      <c r="T37" s="140"/>
      <c r="U37" s="139"/>
      <c r="V37" s="139"/>
      <c r="W37" s="140"/>
      <c r="X37" s="139"/>
      <c r="Y37" s="139"/>
      <c r="Z37" s="139"/>
    </row>
    <row r="38" spans="1:27" ht="25.35" customHeight="1">
      <c r="A38" s="157">
        <v>22</v>
      </c>
      <c r="B38" s="162" t="s">
        <v>30</v>
      </c>
      <c r="C38" s="164" t="s">
        <v>266</v>
      </c>
      <c r="D38" s="163">
        <v>1056</v>
      </c>
      <c r="E38" s="162" t="s">
        <v>30</v>
      </c>
      <c r="F38" s="162" t="s">
        <v>30</v>
      </c>
      <c r="G38" s="163">
        <v>212</v>
      </c>
      <c r="H38" s="162">
        <v>1</v>
      </c>
      <c r="I38" s="162">
        <f>G38/H38</f>
        <v>212</v>
      </c>
      <c r="J38" s="162">
        <v>1</v>
      </c>
      <c r="K38" s="162" t="s">
        <v>30</v>
      </c>
      <c r="L38" s="163">
        <v>119107</v>
      </c>
      <c r="M38" s="163">
        <v>26653</v>
      </c>
      <c r="N38" s="160">
        <v>41712</v>
      </c>
      <c r="O38" s="154" t="s">
        <v>267</v>
      </c>
      <c r="P38" s="140"/>
      <c r="R38" s="161"/>
      <c r="T38" s="140"/>
      <c r="U38" s="139"/>
      <c r="V38" s="139"/>
      <c r="W38" s="140"/>
      <c r="X38" s="139"/>
      <c r="Y38" s="139"/>
      <c r="Z38" s="139"/>
    </row>
    <row r="39" spans="1:27" ht="25.35" customHeight="1">
      <c r="A39" s="157">
        <v>23</v>
      </c>
      <c r="B39" s="120">
        <v>28</v>
      </c>
      <c r="C39" s="198" t="s">
        <v>51</v>
      </c>
      <c r="D39" s="163">
        <v>608</v>
      </c>
      <c r="E39" s="162">
        <v>74.38</v>
      </c>
      <c r="F39" s="168">
        <f>(D39-E39)/E39</f>
        <v>7.1742403872008609</v>
      </c>
      <c r="G39" s="163">
        <v>152</v>
      </c>
      <c r="H39" s="165">
        <v>1</v>
      </c>
      <c r="I39" s="162">
        <f>G39/H39</f>
        <v>152</v>
      </c>
      <c r="J39" s="162">
        <v>1</v>
      </c>
      <c r="K39" s="162" t="s">
        <v>30</v>
      </c>
      <c r="L39" s="163">
        <v>45879</v>
      </c>
      <c r="M39" s="163">
        <v>9570</v>
      </c>
      <c r="N39" s="160">
        <v>44316</v>
      </c>
      <c r="O39" s="158" t="s">
        <v>32</v>
      </c>
      <c r="P39" s="140"/>
      <c r="Q39" s="172"/>
      <c r="R39" s="172"/>
      <c r="S39" s="172"/>
      <c r="T39" s="172"/>
      <c r="U39" s="173"/>
      <c r="V39" s="173"/>
      <c r="W39" s="174"/>
      <c r="X39" s="173"/>
      <c r="Y39" s="139"/>
      <c r="Z39" s="174"/>
    </row>
    <row r="40" spans="1:27" ht="25.35" customHeight="1">
      <c r="A40" s="157">
        <v>24</v>
      </c>
      <c r="B40" s="91">
        <v>24</v>
      </c>
      <c r="C40" s="166" t="s">
        <v>98</v>
      </c>
      <c r="D40" s="163">
        <v>588</v>
      </c>
      <c r="E40" s="163">
        <v>154.5</v>
      </c>
      <c r="F40" s="168">
        <f>(D40-E40)/E40</f>
        <v>2.8058252427184467</v>
      </c>
      <c r="G40" s="163">
        <v>156</v>
      </c>
      <c r="H40" s="162" t="s">
        <v>30</v>
      </c>
      <c r="I40" s="162" t="s">
        <v>30</v>
      </c>
      <c r="J40" s="162">
        <v>2</v>
      </c>
      <c r="K40" s="162">
        <v>16</v>
      </c>
      <c r="L40" s="163">
        <v>6560.42</v>
      </c>
      <c r="M40" s="163">
        <v>1358</v>
      </c>
      <c r="N40" s="160">
        <v>44330</v>
      </c>
      <c r="O40" s="158" t="s">
        <v>99</v>
      </c>
      <c r="P40" s="140"/>
      <c r="Q40" s="172"/>
      <c r="R40" s="172"/>
      <c r="S40" s="172"/>
      <c r="T40" s="172"/>
      <c r="U40" s="172"/>
      <c r="V40" s="173"/>
      <c r="W40" s="174"/>
      <c r="X40" s="173"/>
      <c r="Y40" s="139"/>
      <c r="Z40" s="174"/>
    </row>
    <row r="41" spans="1:27" ht="25.35" customHeight="1">
      <c r="A41" s="157">
        <v>25</v>
      </c>
      <c r="B41" s="91" t="s">
        <v>40</v>
      </c>
      <c r="C41" s="164" t="s">
        <v>262</v>
      </c>
      <c r="D41" s="163">
        <v>399.3</v>
      </c>
      <c r="E41" s="162" t="s">
        <v>30</v>
      </c>
      <c r="F41" s="162" t="s">
        <v>30</v>
      </c>
      <c r="G41" s="163">
        <v>73</v>
      </c>
      <c r="H41" s="162">
        <v>7</v>
      </c>
      <c r="I41" s="162">
        <f>G41/H41</f>
        <v>10.428571428571429</v>
      </c>
      <c r="J41" s="162">
        <v>7</v>
      </c>
      <c r="K41" s="162">
        <v>0</v>
      </c>
      <c r="L41" s="163">
        <v>399.3</v>
      </c>
      <c r="M41" s="163">
        <v>73</v>
      </c>
      <c r="N41" s="160" t="s">
        <v>190</v>
      </c>
      <c r="O41" s="158" t="s">
        <v>27</v>
      </c>
      <c r="P41" s="140"/>
      <c r="Q41" s="172"/>
      <c r="R41" s="172"/>
      <c r="S41" s="172"/>
      <c r="T41" s="172"/>
      <c r="U41" s="172"/>
      <c r="V41" s="173"/>
      <c r="W41" s="173"/>
      <c r="X41" s="174"/>
      <c r="Y41" s="139"/>
      <c r="Z41" s="174"/>
    </row>
    <row r="42" spans="1:27" ht="25.35" customHeight="1">
      <c r="A42" s="157">
        <v>26</v>
      </c>
      <c r="B42" s="157">
        <v>27</v>
      </c>
      <c r="C42" s="164" t="s">
        <v>230</v>
      </c>
      <c r="D42" s="163">
        <v>393</v>
      </c>
      <c r="E42" s="162">
        <v>130</v>
      </c>
      <c r="F42" s="168">
        <f>(D42-E42)/E42</f>
        <v>2.023076923076923</v>
      </c>
      <c r="G42" s="163">
        <v>67</v>
      </c>
      <c r="H42" s="162" t="s">
        <v>30</v>
      </c>
      <c r="I42" s="162" t="s">
        <v>30</v>
      </c>
      <c r="J42" s="162">
        <v>4</v>
      </c>
      <c r="K42" s="162">
        <v>4</v>
      </c>
      <c r="L42" s="163">
        <v>2128.6099999999997</v>
      </c>
      <c r="M42" s="163">
        <v>403</v>
      </c>
      <c r="N42" s="160">
        <v>44414</v>
      </c>
      <c r="O42" s="158" t="s">
        <v>231</v>
      </c>
      <c r="P42" s="140"/>
      <c r="Q42" s="172"/>
      <c r="R42" s="172"/>
      <c r="T42" s="172"/>
      <c r="U42" s="172"/>
      <c r="V42" s="173"/>
      <c r="W42" s="173"/>
      <c r="X42" s="139"/>
      <c r="Y42" s="174"/>
      <c r="Z42" s="174"/>
    </row>
    <row r="43" spans="1:27" ht="25.35" customHeight="1">
      <c r="A43" s="157">
        <v>27</v>
      </c>
      <c r="B43" s="162" t="s">
        <v>30</v>
      </c>
      <c r="C43" s="164" t="s">
        <v>46</v>
      </c>
      <c r="D43" s="163">
        <v>278</v>
      </c>
      <c r="E43" s="162" t="s">
        <v>30</v>
      </c>
      <c r="F43" s="162" t="s">
        <v>30</v>
      </c>
      <c r="G43" s="163">
        <v>139</v>
      </c>
      <c r="H43" s="162">
        <v>6</v>
      </c>
      <c r="I43" s="162">
        <f>G43/H43</f>
        <v>23.166666666666668</v>
      </c>
      <c r="J43" s="162">
        <v>2</v>
      </c>
      <c r="K43" s="162" t="s">
        <v>30</v>
      </c>
      <c r="L43" s="163">
        <v>116654.92</v>
      </c>
      <c r="M43" s="163">
        <v>23955</v>
      </c>
      <c r="N43" s="160">
        <v>44106</v>
      </c>
      <c r="O43" s="158" t="s">
        <v>43</v>
      </c>
      <c r="P43" s="140"/>
      <c r="Q43" s="172"/>
      <c r="R43" s="172"/>
      <c r="S43" s="172"/>
      <c r="T43" s="172"/>
      <c r="U43" s="172"/>
      <c r="V43" s="173"/>
      <c r="W43" s="173"/>
      <c r="X43" s="139"/>
      <c r="Y43" s="174"/>
      <c r="Z43" s="174"/>
    </row>
    <row r="44" spans="1:27" ht="25.35" customHeight="1">
      <c r="A44" s="157">
        <v>28</v>
      </c>
      <c r="B44" s="157">
        <v>25</v>
      </c>
      <c r="C44" s="164" t="s">
        <v>246</v>
      </c>
      <c r="D44" s="163">
        <v>211.77</v>
      </c>
      <c r="E44" s="162">
        <v>144</v>
      </c>
      <c r="F44" s="168">
        <f>(D44-E44)/E44</f>
        <v>0.47062500000000007</v>
      </c>
      <c r="G44" s="163">
        <v>50</v>
      </c>
      <c r="H44" s="162" t="s">
        <v>30</v>
      </c>
      <c r="I44" s="162" t="s">
        <v>30</v>
      </c>
      <c r="J44" s="162">
        <v>5</v>
      </c>
      <c r="K44" s="162">
        <v>3</v>
      </c>
      <c r="L44" s="163">
        <v>693.57</v>
      </c>
      <c r="M44" s="163">
        <v>154</v>
      </c>
      <c r="N44" s="160">
        <v>44421</v>
      </c>
      <c r="O44" s="158" t="s">
        <v>99</v>
      </c>
      <c r="P44" s="140"/>
      <c r="Q44" s="172"/>
      <c r="R44" s="172"/>
      <c r="S44" s="172"/>
      <c r="T44" s="172"/>
      <c r="U44" s="173"/>
      <c r="V44" s="173"/>
      <c r="W44" s="139"/>
      <c r="X44" s="173"/>
      <c r="Y44" s="174"/>
      <c r="Z44" s="174"/>
    </row>
    <row r="45" spans="1:27" ht="25.35" customHeight="1">
      <c r="A45" s="157">
        <v>29</v>
      </c>
      <c r="B45" s="157" t="s">
        <v>40</v>
      </c>
      <c r="C45" s="164" t="s">
        <v>263</v>
      </c>
      <c r="D45" s="163">
        <v>163.34</v>
      </c>
      <c r="E45" s="162" t="s">
        <v>30</v>
      </c>
      <c r="F45" s="162" t="s">
        <v>30</v>
      </c>
      <c r="G45" s="163">
        <v>27</v>
      </c>
      <c r="H45" s="162">
        <v>2</v>
      </c>
      <c r="I45" s="162">
        <f>G45/H45</f>
        <v>13.5</v>
      </c>
      <c r="J45" s="162">
        <v>2</v>
      </c>
      <c r="K45" s="162">
        <v>0</v>
      </c>
      <c r="L45" s="163">
        <v>163.34</v>
      </c>
      <c r="M45" s="163">
        <v>27</v>
      </c>
      <c r="N45" s="160" t="s">
        <v>190</v>
      </c>
      <c r="O45" s="158" t="s">
        <v>34</v>
      </c>
      <c r="P45" s="140"/>
      <c r="Q45" s="172"/>
      <c r="R45" s="172"/>
      <c r="S45" s="172"/>
      <c r="T45" s="172"/>
      <c r="U45" s="172"/>
      <c r="V45" s="173"/>
      <c r="W45" s="173"/>
      <c r="X45" s="174"/>
      <c r="Y45" s="174"/>
      <c r="Z45" s="139"/>
    </row>
    <row r="46" spans="1:27" ht="25.35" customHeight="1">
      <c r="A46" s="157">
        <v>30</v>
      </c>
      <c r="B46" s="162" t="s">
        <v>30</v>
      </c>
      <c r="C46" s="166" t="s">
        <v>205</v>
      </c>
      <c r="D46" s="163">
        <v>144.5</v>
      </c>
      <c r="E46" s="162" t="s">
        <v>30</v>
      </c>
      <c r="F46" s="162" t="s">
        <v>30</v>
      </c>
      <c r="G46" s="163">
        <v>73</v>
      </c>
      <c r="H46" s="165">
        <v>6</v>
      </c>
      <c r="I46" s="162">
        <f>G46/H46</f>
        <v>12.166666666666666</v>
      </c>
      <c r="J46" s="162">
        <v>2</v>
      </c>
      <c r="K46" s="162" t="s">
        <v>30</v>
      </c>
      <c r="L46" s="163">
        <v>246699</v>
      </c>
      <c r="M46" s="163">
        <v>51378</v>
      </c>
      <c r="N46" s="160">
        <v>43840</v>
      </c>
      <c r="O46" s="158" t="s">
        <v>32</v>
      </c>
      <c r="P46" s="140"/>
      <c r="Q46" s="172"/>
      <c r="R46" s="172"/>
      <c r="S46" s="172"/>
      <c r="T46" s="172"/>
      <c r="U46" s="173"/>
      <c r="V46" s="173"/>
      <c r="W46" s="174"/>
      <c r="X46" s="173"/>
      <c r="Y46" s="174"/>
      <c r="Z46" s="139"/>
      <c r="AA46" s="139"/>
    </row>
    <row r="47" spans="1:27" ht="25.35" customHeight="1">
      <c r="A47" s="144"/>
      <c r="B47" s="144"/>
      <c r="C47" s="159" t="s">
        <v>116</v>
      </c>
      <c r="D47" s="145">
        <f>SUM(D35:D46)</f>
        <v>210876.71999999997</v>
      </c>
      <c r="E47" s="145">
        <f t="shared" ref="E47:G47" si="4">SUM(E35:E46)</f>
        <v>190311.51</v>
      </c>
      <c r="F47" s="108">
        <f t="shared" ref="F47" si="5">(D47-E47)/E47</f>
        <v>0.10806077887774608</v>
      </c>
      <c r="G47" s="145">
        <f t="shared" si="4"/>
        <v>43142</v>
      </c>
      <c r="H47" s="145"/>
      <c r="I47" s="147"/>
      <c r="J47" s="146"/>
      <c r="K47" s="148"/>
      <c r="L47" s="149"/>
      <c r="M47" s="153"/>
      <c r="N47" s="150"/>
      <c r="O47" s="154"/>
      <c r="P47" s="140"/>
      <c r="R47" s="140"/>
    </row>
    <row r="48" spans="1:27" ht="14.1" customHeight="1">
      <c r="A48" s="142"/>
      <c r="B48" s="151"/>
      <c r="C48" s="143"/>
      <c r="D48" s="152"/>
      <c r="E48" s="152"/>
      <c r="F48" s="121"/>
      <c r="G48" s="152"/>
      <c r="H48" s="152"/>
      <c r="I48" s="152"/>
      <c r="J48" s="152"/>
      <c r="K48" s="152"/>
      <c r="L48" s="152"/>
      <c r="M48" s="152"/>
      <c r="N48" s="155"/>
      <c r="O48" s="141"/>
    </row>
    <row r="49" spans="1:27" ht="25.35" customHeight="1">
      <c r="A49" s="157">
        <v>31</v>
      </c>
      <c r="B49" s="91">
        <v>23</v>
      </c>
      <c r="C49" s="164" t="s">
        <v>229</v>
      </c>
      <c r="D49" s="163">
        <v>133.02000000000001</v>
      </c>
      <c r="E49" s="162">
        <v>158</v>
      </c>
      <c r="F49" s="168">
        <f>(D49-E49)/E49</f>
        <v>-0.15810126582278475</v>
      </c>
      <c r="G49" s="163">
        <v>25</v>
      </c>
      <c r="H49" s="162">
        <v>5</v>
      </c>
      <c r="I49" s="162">
        <f t="shared" ref="I49:I54" si="6">G49/H49</f>
        <v>5</v>
      </c>
      <c r="J49" s="162">
        <v>3</v>
      </c>
      <c r="K49" s="162">
        <v>4</v>
      </c>
      <c r="L49" s="163">
        <v>3322</v>
      </c>
      <c r="M49" s="163">
        <v>585</v>
      </c>
      <c r="N49" s="160">
        <v>44414</v>
      </c>
      <c r="O49" s="158" t="s">
        <v>33</v>
      </c>
      <c r="P49" s="140"/>
      <c r="Q49" s="172"/>
      <c r="R49" s="172"/>
      <c r="S49" s="172"/>
      <c r="T49" s="172"/>
      <c r="U49" s="172"/>
      <c r="V49" s="173"/>
      <c r="W49" s="173"/>
      <c r="X49" s="174"/>
      <c r="Y49" s="174"/>
      <c r="Z49" s="139"/>
    </row>
    <row r="50" spans="1:27" ht="25.35" customHeight="1">
      <c r="A50" s="157">
        <v>32</v>
      </c>
      <c r="B50" s="157">
        <v>14</v>
      </c>
      <c r="C50" s="164" t="s">
        <v>244</v>
      </c>
      <c r="D50" s="163">
        <v>117.2</v>
      </c>
      <c r="E50" s="162">
        <v>1686.6</v>
      </c>
      <c r="F50" s="168">
        <f>(D50-E50)/E50</f>
        <v>-0.93051108739475863</v>
      </c>
      <c r="G50" s="163">
        <v>24</v>
      </c>
      <c r="H50" s="162">
        <v>6</v>
      </c>
      <c r="I50" s="162">
        <f t="shared" si="6"/>
        <v>4</v>
      </c>
      <c r="J50" s="162">
        <v>3</v>
      </c>
      <c r="K50" s="162">
        <v>3</v>
      </c>
      <c r="L50" s="163">
        <v>7160.7599999999993</v>
      </c>
      <c r="M50" s="163">
        <v>1509</v>
      </c>
      <c r="N50" s="160">
        <v>44421</v>
      </c>
      <c r="O50" s="158" t="s">
        <v>43</v>
      </c>
      <c r="P50" s="78"/>
      <c r="Q50" s="172"/>
      <c r="R50" s="172"/>
      <c r="S50" s="172"/>
      <c r="T50" s="172"/>
      <c r="U50" s="173"/>
      <c r="V50" s="173"/>
      <c r="W50" s="174"/>
      <c r="X50" s="173"/>
      <c r="Y50" s="174"/>
      <c r="Z50" s="139"/>
      <c r="AA50" s="139"/>
    </row>
    <row r="51" spans="1:27" ht="25.35" customHeight="1">
      <c r="A51" s="157">
        <v>33</v>
      </c>
      <c r="B51" s="167" t="s">
        <v>30</v>
      </c>
      <c r="C51" s="166" t="s">
        <v>152</v>
      </c>
      <c r="D51" s="163">
        <v>94</v>
      </c>
      <c r="E51" s="162" t="s">
        <v>30</v>
      </c>
      <c r="F51" s="162" t="s">
        <v>30</v>
      </c>
      <c r="G51" s="163">
        <v>47</v>
      </c>
      <c r="H51" s="165">
        <v>5</v>
      </c>
      <c r="I51" s="162">
        <f t="shared" si="6"/>
        <v>9.4</v>
      </c>
      <c r="J51" s="162">
        <v>2</v>
      </c>
      <c r="K51" s="162" t="s">
        <v>30</v>
      </c>
      <c r="L51" s="163">
        <v>90026</v>
      </c>
      <c r="M51" s="163">
        <v>21055</v>
      </c>
      <c r="N51" s="160">
        <v>43875</v>
      </c>
      <c r="O51" s="158" t="s">
        <v>43</v>
      </c>
      <c r="P51" s="140"/>
      <c r="R51" s="161"/>
      <c r="T51" s="140"/>
      <c r="U51" s="139"/>
      <c r="V51" s="139"/>
      <c r="W51" s="139"/>
      <c r="X51" s="139"/>
      <c r="Y51" s="139"/>
      <c r="Z51" s="140"/>
    </row>
    <row r="52" spans="1:27" ht="25.35" customHeight="1">
      <c r="A52" s="157">
        <v>34</v>
      </c>
      <c r="B52" s="120">
        <v>26</v>
      </c>
      <c r="C52" s="164" t="s">
        <v>162</v>
      </c>
      <c r="D52" s="163">
        <v>84</v>
      </c>
      <c r="E52" s="162">
        <v>134</v>
      </c>
      <c r="F52" s="168">
        <f>(D52-E52)/E52</f>
        <v>-0.37313432835820898</v>
      </c>
      <c r="G52" s="163">
        <v>42</v>
      </c>
      <c r="H52" s="165">
        <v>6</v>
      </c>
      <c r="I52" s="162">
        <f t="shared" si="6"/>
        <v>7</v>
      </c>
      <c r="J52" s="162">
        <v>2</v>
      </c>
      <c r="K52" s="162" t="s">
        <v>30</v>
      </c>
      <c r="L52" s="163">
        <v>73320.19</v>
      </c>
      <c r="M52" s="163">
        <v>15378</v>
      </c>
      <c r="N52" s="160">
        <v>44092</v>
      </c>
      <c r="O52" s="158" t="s">
        <v>34</v>
      </c>
      <c r="P52" s="140"/>
      <c r="Q52" s="172"/>
      <c r="R52" s="172"/>
      <c r="S52" s="172"/>
      <c r="T52" s="172"/>
      <c r="U52" s="173"/>
      <c r="V52" s="173"/>
      <c r="W52" s="174"/>
      <c r="X52" s="139"/>
      <c r="Y52" s="173"/>
      <c r="Z52" s="174"/>
    </row>
    <row r="53" spans="1:27" ht="25.35" customHeight="1">
      <c r="A53" s="157">
        <v>35</v>
      </c>
      <c r="B53" s="167" t="s">
        <v>30</v>
      </c>
      <c r="C53" s="175" t="s">
        <v>216</v>
      </c>
      <c r="D53" s="163">
        <v>76</v>
      </c>
      <c r="E53" s="162" t="s">
        <v>30</v>
      </c>
      <c r="F53" s="162" t="s">
        <v>30</v>
      </c>
      <c r="G53" s="163">
        <v>38</v>
      </c>
      <c r="H53" s="165">
        <v>3</v>
      </c>
      <c r="I53" s="162">
        <f t="shared" si="6"/>
        <v>12.666666666666666</v>
      </c>
      <c r="J53" s="162">
        <v>1</v>
      </c>
      <c r="K53" s="162" t="s">
        <v>30</v>
      </c>
      <c r="L53" s="163">
        <v>87635</v>
      </c>
      <c r="M53" s="163">
        <v>18576</v>
      </c>
      <c r="N53" s="160">
        <v>44008</v>
      </c>
      <c r="O53" s="158" t="s">
        <v>113</v>
      </c>
      <c r="P53" s="140"/>
      <c r="R53" s="161"/>
      <c r="T53" s="140"/>
      <c r="U53" s="139"/>
      <c r="V53" s="139"/>
      <c r="W53" s="139"/>
      <c r="X53" s="139"/>
      <c r="Y53" s="140"/>
      <c r="Z53" s="139"/>
    </row>
    <row r="54" spans="1:27" ht="25.35" customHeight="1">
      <c r="A54" s="157">
        <v>36</v>
      </c>
      <c r="B54" s="167" t="s">
        <v>30</v>
      </c>
      <c r="C54" s="164" t="s">
        <v>172</v>
      </c>
      <c r="D54" s="163">
        <v>26</v>
      </c>
      <c r="E54" s="162" t="s">
        <v>30</v>
      </c>
      <c r="F54" s="162" t="s">
        <v>30</v>
      </c>
      <c r="G54" s="163">
        <v>13</v>
      </c>
      <c r="H54" s="162">
        <v>3</v>
      </c>
      <c r="I54" s="162">
        <f t="shared" si="6"/>
        <v>4.333333333333333</v>
      </c>
      <c r="J54" s="162">
        <v>1</v>
      </c>
      <c r="K54" s="162" t="s">
        <v>30</v>
      </c>
      <c r="L54" s="163">
        <v>817296</v>
      </c>
      <c r="M54" s="163">
        <v>154739</v>
      </c>
      <c r="N54" s="160">
        <v>43665</v>
      </c>
      <c r="O54" s="158" t="s">
        <v>32</v>
      </c>
      <c r="P54" s="78"/>
      <c r="Q54" s="172"/>
      <c r="R54" s="172"/>
      <c r="S54" s="172"/>
      <c r="T54" s="172"/>
      <c r="U54" s="173"/>
      <c r="V54" s="173"/>
      <c r="W54" s="174"/>
      <c r="X54" s="173"/>
      <c r="Y54" s="174"/>
      <c r="Z54" s="139"/>
    </row>
    <row r="55" spans="1:27" ht="25.35" customHeight="1">
      <c r="A55" s="144"/>
      <c r="B55" s="144"/>
      <c r="C55" s="159" t="s">
        <v>268</v>
      </c>
      <c r="D55" s="145">
        <f>SUM(D47:D54)</f>
        <v>211406.93999999997</v>
      </c>
      <c r="E55" s="145">
        <f t="shared" ref="E55:G55" si="7">SUM(E47:E54)</f>
        <v>192290.11000000002</v>
      </c>
      <c r="F55" s="108">
        <f t="shared" ref="F55" si="8">(D55-E55)/E55</f>
        <v>9.9416605461403906E-2</v>
      </c>
      <c r="G55" s="145">
        <f t="shared" si="7"/>
        <v>43331</v>
      </c>
      <c r="H55" s="145"/>
      <c r="I55" s="147"/>
      <c r="J55" s="146"/>
      <c r="K55" s="148"/>
      <c r="L55" s="149"/>
      <c r="M55" s="153"/>
      <c r="N55" s="150"/>
      <c r="O55" s="154"/>
    </row>
    <row r="56" spans="1:27" ht="23.1" customHeight="1"/>
    <row r="57" spans="1:27" ht="17.25" customHeight="1"/>
    <row r="70" spans="16:18">
      <c r="R70" s="140"/>
    </row>
    <row r="73" spans="16:18">
      <c r="P73" s="140"/>
    </row>
    <row r="77" spans="16:18" ht="12" customHeight="1"/>
  </sheetData>
  <sortState xmlns:xlrd2="http://schemas.microsoft.com/office/spreadsheetml/2017/richdata2" ref="B13:O54">
    <sortCondition descending="1" ref="D13:D54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5FC66-E18C-479F-B091-45D504F05C84}">
  <dimension ref="A1:AA72"/>
  <sheetViews>
    <sheetView topLeftCell="A31" zoomScale="60" zoomScaleNormal="60" workbookViewId="0">
      <selection activeCell="A33" sqref="A33:XFD33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4" width="12" style="137" bestFit="1" customWidth="1"/>
    <col min="25" max="25" width="13.6640625" style="137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252</v>
      </c>
      <c r="F1" s="2"/>
      <c r="G1" s="2"/>
      <c r="H1" s="2"/>
      <c r="I1" s="2"/>
    </row>
    <row r="2" spans="1:27" ht="19.5" customHeight="1">
      <c r="E2" s="2" t="s">
        <v>253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138" t="s">
        <v>250</v>
      </c>
      <c r="E6" s="138" t="s">
        <v>237</v>
      </c>
      <c r="F6" s="343"/>
      <c r="G6" s="138" t="s">
        <v>250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192"/>
      <c r="E9" s="192"/>
      <c r="F9" s="342" t="s">
        <v>15</v>
      </c>
      <c r="G9" s="192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 ht="21.6">
      <c r="A10" s="346"/>
      <c r="B10" s="346"/>
      <c r="C10" s="343"/>
      <c r="D10" s="193" t="s">
        <v>251</v>
      </c>
      <c r="E10" s="193" t="s">
        <v>238</v>
      </c>
      <c r="F10" s="343"/>
      <c r="G10" s="193" t="s">
        <v>251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193" t="s">
        <v>14</v>
      </c>
      <c r="E11" s="138" t="s">
        <v>14</v>
      </c>
      <c r="F11" s="343"/>
      <c r="G11" s="193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194"/>
      <c r="E12" s="5" t="s">
        <v>2</v>
      </c>
      <c r="F12" s="344"/>
      <c r="G12" s="194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8"/>
      <c r="X12" s="139"/>
      <c r="Y12" s="139"/>
      <c r="Z12" s="33"/>
    </row>
    <row r="13" spans="1:27" ht="25.35" customHeight="1">
      <c r="A13" s="157">
        <v>1</v>
      </c>
      <c r="B13" s="157" t="s">
        <v>67</v>
      </c>
      <c r="C13" s="164" t="s">
        <v>245</v>
      </c>
      <c r="D13" s="163">
        <v>54102.93</v>
      </c>
      <c r="E13" s="162" t="s">
        <v>30</v>
      </c>
      <c r="F13" s="162" t="s">
        <v>30</v>
      </c>
      <c r="G13" s="163">
        <v>11942</v>
      </c>
      <c r="H13" s="162">
        <v>303</v>
      </c>
      <c r="I13" s="162">
        <f t="shared" ref="I13:I22" si="0">G13/H13</f>
        <v>39.412541254125415</v>
      </c>
      <c r="J13" s="162">
        <v>16</v>
      </c>
      <c r="K13" s="162">
        <v>1</v>
      </c>
      <c r="L13" s="163">
        <v>55042</v>
      </c>
      <c r="M13" s="163">
        <v>12145</v>
      </c>
      <c r="N13" s="160">
        <v>44428</v>
      </c>
      <c r="O13" s="158" t="s">
        <v>113</v>
      </c>
      <c r="P13" s="140"/>
      <c r="R13" s="161"/>
      <c r="T13" s="140"/>
      <c r="U13" s="139"/>
      <c r="V13" s="139"/>
      <c r="W13" s="140"/>
      <c r="X13" s="139"/>
      <c r="Y13" s="139"/>
      <c r="Z13" s="139"/>
    </row>
    <row r="14" spans="1:27" ht="25.35" customHeight="1">
      <c r="A14" s="157">
        <v>2</v>
      </c>
      <c r="B14" s="157">
        <v>1</v>
      </c>
      <c r="C14" s="164" t="s">
        <v>236</v>
      </c>
      <c r="D14" s="163">
        <v>31079.25</v>
      </c>
      <c r="E14" s="162">
        <v>38690.5</v>
      </c>
      <c r="F14" s="168">
        <f>(D14-E14)/E14</f>
        <v>-0.19672141740220467</v>
      </c>
      <c r="G14" s="163">
        <v>4999</v>
      </c>
      <c r="H14" s="162">
        <v>172</v>
      </c>
      <c r="I14" s="162">
        <f t="shared" si="0"/>
        <v>29.063953488372093</v>
      </c>
      <c r="J14" s="162">
        <v>12</v>
      </c>
      <c r="K14" s="162">
        <v>2</v>
      </c>
      <c r="L14" s="163">
        <v>70627</v>
      </c>
      <c r="M14" s="163">
        <v>11080</v>
      </c>
      <c r="N14" s="160">
        <v>44421</v>
      </c>
      <c r="O14" s="158" t="s">
        <v>32</v>
      </c>
      <c r="P14" s="140"/>
      <c r="Q14" s="172"/>
      <c r="R14" s="172"/>
      <c r="S14" s="172"/>
      <c r="T14" s="172"/>
      <c r="U14" s="173"/>
      <c r="V14" s="173"/>
      <c r="W14" s="174"/>
      <c r="X14" s="174"/>
      <c r="Y14" s="173"/>
      <c r="Z14" s="139"/>
      <c r="AA14" s="139"/>
    </row>
    <row r="15" spans="1:27" ht="25.35" customHeight="1">
      <c r="A15" s="157">
        <v>3</v>
      </c>
      <c r="B15" s="157">
        <v>2</v>
      </c>
      <c r="C15" s="164" t="s">
        <v>207</v>
      </c>
      <c r="D15" s="163">
        <v>14603.61</v>
      </c>
      <c r="E15" s="162">
        <v>26269.63</v>
      </c>
      <c r="F15" s="168">
        <f>(D15-E15)/E15</f>
        <v>-0.444087716500004</v>
      </c>
      <c r="G15" s="163">
        <v>3213</v>
      </c>
      <c r="H15" s="162">
        <v>151</v>
      </c>
      <c r="I15" s="162">
        <f t="shared" si="0"/>
        <v>21.278145695364238</v>
      </c>
      <c r="J15" s="162">
        <v>12</v>
      </c>
      <c r="K15" s="162">
        <v>5</v>
      </c>
      <c r="L15" s="163">
        <v>182741</v>
      </c>
      <c r="M15" s="163">
        <v>39475</v>
      </c>
      <c r="N15" s="160">
        <v>44400</v>
      </c>
      <c r="O15" s="158" t="s">
        <v>32</v>
      </c>
      <c r="P15" s="140"/>
      <c r="Q15" s="172"/>
      <c r="R15" s="172"/>
      <c r="S15" s="172"/>
      <c r="T15" s="172"/>
      <c r="U15" s="173"/>
      <c r="V15" s="173"/>
      <c r="W15" s="139"/>
      <c r="X15" s="174"/>
      <c r="Y15" s="173"/>
      <c r="Z15" s="174"/>
    </row>
    <row r="16" spans="1:27" ht="25.35" customHeight="1">
      <c r="A16" s="157">
        <v>4</v>
      </c>
      <c r="B16" s="157" t="s">
        <v>67</v>
      </c>
      <c r="C16" s="164" t="s">
        <v>248</v>
      </c>
      <c r="D16" s="163">
        <v>14483.53</v>
      </c>
      <c r="E16" s="162" t="s">
        <v>30</v>
      </c>
      <c r="F16" s="162" t="s">
        <v>30</v>
      </c>
      <c r="G16" s="163">
        <v>2335</v>
      </c>
      <c r="H16" s="162">
        <v>165</v>
      </c>
      <c r="I16" s="162">
        <f t="shared" si="0"/>
        <v>14.151515151515152</v>
      </c>
      <c r="J16" s="162">
        <v>12</v>
      </c>
      <c r="K16" s="162">
        <v>1</v>
      </c>
      <c r="L16" s="163">
        <v>14484</v>
      </c>
      <c r="M16" s="163">
        <v>2335</v>
      </c>
      <c r="N16" s="160">
        <v>44428</v>
      </c>
      <c r="O16" s="158" t="s">
        <v>33</v>
      </c>
      <c r="P16" s="140"/>
      <c r="Q16" s="172"/>
      <c r="R16" s="172"/>
      <c r="S16" s="172"/>
      <c r="T16" s="172"/>
      <c r="U16" s="173"/>
      <c r="V16" s="173"/>
      <c r="W16" s="139"/>
      <c r="X16" s="174"/>
      <c r="Y16" s="173"/>
      <c r="Z16" s="174"/>
    </row>
    <row r="17" spans="1:27" ht="25.35" customHeight="1">
      <c r="A17" s="157">
        <v>5</v>
      </c>
      <c r="B17" s="157" t="s">
        <v>67</v>
      </c>
      <c r="C17" s="164" t="s">
        <v>247</v>
      </c>
      <c r="D17" s="163">
        <v>12624.43</v>
      </c>
      <c r="E17" s="162" t="s">
        <v>30</v>
      </c>
      <c r="F17" s="162" t="s">
        <v>30</v>
      </c>
      <c r="G17" s="163">
        <v>1910</v>
      </c>
      <c r="H17" s="162">
        <v>204</v>
      </c>
      <c r="I17" s="162">
        <f t="shared" si="0"/>
        <v>9.3627450980392162</v>
      </c>
      <c r="J17" s="162">
        <v>14</v>
      </c>
      <c r="K17" s="162">
        <v>1</v>
      </c>
      <c r="L17" s="163">
        <v>13786.75</v>
      </c>
      <c r="M17" s="163">
        <v>2113</v>
      </c>
      <c r="N17" s="160">
        <v>44428</v>
      </c>
      <c r="O17" s="158" t="s">
        <v>34</v>
      </c>
      <c r="P17" s="140"/>
      <c r="Q17" s="172"/>
      <c r="R17" s="172"/>
      <c r="S17" s="172"/>
      <c r="T17" s="172"/>
      <c r="U17" s="173"/>
      <c r="V17" s="173"/>
      <c r="W17" s="139"/>
      <c r="X17" s="174"/>
      <c r="Y17" s="173"/>
      <c r="Z17" s="174"/>
    </row>
    <row r="18" spans="1:27" ht="25.35" customHeight="1">
      <c r="A18" s="157">
        <v>6</v>
      </c>
      <c r="B18" s="157">
        <v>5</v>
      </c>
      <c r="C18" s="164" t="s">
        <v>225</v>
      </c>
      <c r="D18" s="163">
        <v>12442.12</v>
      </c>
      <c r="E18" s="162">
        <v>16944.009999999998</v>
      </c>
      <c r="F18" s="168">
        <f>(D18-E18)/E18</f>
        <v>-0.26569212364723571</v>
      </c>
      <c r="G18" s="163">
        <v>1981</v>
      </c>
      <c r="H18" s="162">
        <v>94</v>
      </c>
      <c r="I18" s="162">
        <f t="shared" si="0"/>
        <v>21.074468085106382</v>
      </c>
      <c r="J18" s="162">
        <v>10</v>
      </c>
      <c r="K18" s="162">
        <v>3</v>
      </c>
      <c r="L18" s="163">
        <v>83025.11</v>
      </c>
      <c r="M18" s="163">
        <v>12470</v>
      </c>
      <c r="N18" s="160">
        <v>44414</v>
      </c>
      <c r="O18" s="158" t="s">
        <v>34</v>
      </c>
      <c r="P18" s="140"/>
      <c r="Q18" s="172"/>
      <c r="R18" s="172"/>
      <c r="S18" s="172"/>
      <c r="T18" s="172"/>
      <c r="U18" s="173"/>
      <c r="V18" s="173"/>
      <c r="W18" s="139"/>
      <c r="X18" s="174"/>
      <c r="Y18" s="173"/>
      <c r="Z18" s="174"/>
    </row>
    <row r="19" spans="1:27" ht="25.35" customHeight="1">
      <c r="A19" s="157">
        <v>7</v>
      </c>
      <c r="B19" s="157">
        <v>4</v>
      </c>
      <c r="C19" s="164" t="s">
        <v>213</v>
      </c>
      <c r="D19" s="163">
        <v>11882.039999999997</v>
      </c>
      <c r="E19" s="162">
        <v>17688.389999999996</v>
      </c>
      <c r="F19" s="168">
        <f>(D19-E19)/E19</f>
        <v>-0.32825768766970875</v>
      </c>
      <c r="G19" s="163">
        <v>1961</v>
      </c>
      <c r="H19" s="162">
        <v>175</v>
      </c>
      <c r="I19" s="162">
        <f t="shared" si="0"/>
        <v>11.205714285714286</v>
      </c>
      <c r="J19" s="162">
        <v>11</v>
      </c>
      <c r="K19" s="162">
        <v>4</v>
      </c>
      <c r="L19" s="163">
        <v>162479.14999999997</v>
      </c>
      <c r="M19" s="163">
        <v>25617</v>
      </c>
      <c r="N19" s="160">
        <v>44407</v>
      </c>
      <c r="O19" s="158" t="s">
        <v>212</v>
      </c>
      <c r="P19" s="140"/>
      <c r="Q19" s="172"/>
      <c r="R19" s="172"/>
      <c r="S19" s="172"/>
      <c r="T19" s="172"/>
      <c r="U19" s="173"/>
      <c r="V19" s="173"/>
      <c r="W19" s="174"/>
      <c r="X19" s="173"/>
      <c r="Y19" s="139"/>
      <c r="Z19" s="174"/>
    </row>
    <row r="20" spans="1:27" ht="25.35" customHeight="1">
      <c r="A20" s="157">
        <v>8</v>
      </c>
      <c r="B20" s="157">
        <v>6</v>
      </c>
      <c r="C20" s="164" t="s">
        <v>242</v>
      </c>
      <c r="D20" s="163">
        <v>8834.7799999999988</v>
      </c>
      <c r="E20" s="162">
        <v>15696.759999999997</v>
      </c>
      <c r="F20" s="168">
        <f>(D20-E20)/E20</f>
        <v>-0.43715900606239755</v>
      </c>
      <c r="G20" s="163">
        <v>1644</v>
      </c>
      <c r="H20" s="162">
        <v>100</v>
      </c>
      <c r="I20" s="162">
        <f t="shared" si="0"/>
        <v>16.440000000000001</v>
      </c>
      <c r="J20" s="162">
        <v>10</v>
      </c>
      <c r="K20" s="162">
        <v>2</v>
      </c>
      <c r="L20" s="163">
        <v>24531.539999999997</v>
      </c>
      <c r="M20" s="163">
        <v>4431</v>
      </c>
      <c r="N20" s="160">
        <v>44421</v>
      </c>
      <c r="O20" s="158" t="s">
        <v>243</v>
      </c>
      <c r="P20" s="140"/>
      <c r="Q20" s="172"/>
      <c r="R20" s="172"/>
      <c r="S20" s="172"/>
      <c r="T20" s="172"/>
      <c r="U20" s="173"/>
      <c r="V20" s="173"/>
      <c r="W20" s="174"/>
      <c r="X20" s="173"/>
      <c r="Y20" s="139"/>
      <c r="Z20" s="174"/>
    </row>
    <row r="21" spans="1:27" ht="25.35" customHeight="1">
      <c r="A21" s="157">
        <v>9</v>
      </c>
      <c r="B21" s="157" t="s">
        <v>67</v>
      </c>
      <c r="C21" s="164" t="s">
        <v>249</v>
      </c>
      <c r="D21" s="163">
        <v>8804.2199999999993</v>
      </c>
      <c r="E21" s="162" t="s">
        <v>30</v>
      </c>
      <c r="F21" s="162" t="s">
        <v>30</v>
      </c>
      <c r="G21" s="163">
        <v>1497</v>
      </c>
      <c r="H21" s="162">
        <v>157</v>
      </c>
      <c r="I21" s="162">
        <f t="shared" si="0"/>
        <v>9.5350318471337587</v>
      </c>
      <c r="J21" s="162">
        <v>17</v>
      </c>
      <c r="K21" s="162">
        <v>1</v>
      </c>
      <c r="L21" s="163">
        <v>8804.2199999999993</v>
      </c>
      <c r="M21" s="163">
        <v>1497</v>
      </c>
      <c r="N21" s="160">
        <v>44428</v>
      </c>
      <c r="O21" s="158" t="s">
        <v>43</v>
      </c>
      <c r="P21" s="140"/>
      <c r="Q21" s="172"/>
      <c r="R21" s="172"/>
      <c r="S21" s="172"/>
      <c r="T21" s="172"/>
      <c r="U21" s="173"/>
      <c r="V21" s="173"/>
      <c r="W21" s="174"/>
      <c r="X21" s="173"/>
      <c r="Y21" s="139"/>
      <c r="Z21" s="174"/>
    </row>
    <row r="22" spans="1:27" ht="25.35" customHeight="1">
      <c r="A22" s="157">
        <v>10</v>
      </c>
      <c r="B22" s="157">
        <v>7</v>
      </c>
      <c r="C22" s="164" t="s">
        <v>191</v>
      </c>
      <c r="D22" s="163">
        <v>7326.23</v>
      </c>
      <c r="E22" s="162">
        <v>9348.8700000000008</v>
      </c>
      <c r="F22" s="168">
        <f>(D22-E22)/E22</f>
        <v>-0.21635128095695</v>
      </c>
      <c r="G22" s="163">
        <v>1595</v>
      </c>
      <c r="H22" s="162">
        <v>75</v>
      </c>
      <c r="I22" s="162">
        <f t="shared" si="0"/>
        <v>21.266666666666666</v>
      </c>
      <c r="J22" s="162">
        <v>8</v>
      </c>
      <c r="K22" s="162">
        <v>6</v>
      </c>
      <c r="L22" s="163">
        <v>145794.74</v>
      </c>
      <c r="M22" s="163">
        <v>30017</v>
      </c>
      <c r="N22" s="160">
        <v>44393</v>
      </c>
      <c r="O22" s="158" t="s">
        <v>34</v>
      </c>
      <c r="P22" s="140"/>
      <c r="Q22" s="172"/>
      <c r="R22" s="172"/>
      <c r="S22" s="172"/>
      <c r="T22" s="172"/>
      <c r="U22" s="173"/>
      <c r="V22" s="173"/>
      <c r="W22" s="174"/>
      <c r="X22" s="173"/>
      <c r="Y22" s="139"/>
      <c r="Z22" s="174"/>
    </row>
    <row r="23" spans="1:27" ht="25.35" customHeight="1">
      <c r="A23" s="144"/>
      <c r="B23" s="144"/>
      <c r="C23" s="159" t="s">
        <v>29</v>
      </c>
      <c r="D23" s="145">
        <f>SUM(D13:D22)</f>
        <v>176183.14</v>
      </c>
      <c r="E23" s="145">
        <f t="shared" ref="E23:G23" si="1">SUM(E13:E22)</f>
        <v>124638.15999999999</v>
      </c>
      <c r="F23" s="108">
        <f>(D23-E23)/E23</f>
        <v>0.41355697163693711</v>
      </c>
      <c r="G23" s="145">
        <f t="shared" si="1"/>
        <v>33077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7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7" ht="25.35" customHeight="1">
      <c r="A25" s="157">
        <v>11</v>
      </c>
      <c r="B25" s="157">
        <v>3</v>
      </c>
      <c r="C25" s="164" t="s">
        <v>241</v>
      </c>
      <c r="D25" s="163">
        <v>6739.38</v>
      </c>
      <c r="E25" s="162">
        <v>22493.89</v>
      </c>
      <c r="F25" s="168">
        <f t="shared" ref="F25:F32" si="2">(D25-E25)/E25</f>
        <v>-0.70039063941363622</v>
      </c>
      <c r="G25" s="163">
        <v>1049</v>
      </c>
      <c r="H25" s="162">
        <v>81</v>
      </c>
      <c r="I25" s="162">
        <f t="shared" ref="I25:I34" si="3">G25/H25</f>
        <v>12.950617283950617</v>
      </c>
      <c r="J25" s="162">
        <v>9</v>
      </c>
      <c r="K25" s="162">
        <v>2</v>
      </c>
      <c r="L25" s="163">
        <v>29233.27</v>
      </c>
      <c r="M25" s="163">
        <v>4403</v>
      </c>
      <c r="N25" s="160">
        <v>44421</v>
      </c>
      <c r="O25" s="158" t="s">
        <v>73</v>
      </c>
      <c r="P25" s="140"/>
      <c r="Q25" s="172"/>
      <c r="R25" s="172"/>
      <c r="S25" s="172"/>
      <c r="T25" s="172"/>
      <c r="U25" s="173"/>
      <c r="V25" s="173"/>
      <c r="W25" s="174"/>
      <c r="X25" s="173"/>
      <c r="Y25" s="139"/>
      <c r="Z25" s="174"/>
    </row>
    <row r="26" spans="1:27" ht="25.35" customHeight="1">
      <c r="A26" s="157">
        <v>12</v>
      </c>
      <c r="B26" s="157">
        <v>8</v>
      </c>
      <c r="C26" s="164" t="s">
        <v>227</v>
      </c>
      <c r="D26" s="163">
        <v>2211.38</v>
      </c>
      <c r="E26" s="162">
        <v>8151.94</v>
      </c>
      <c r="F26" s="168">
        <f t="shared" si="2"/>
        <v>-0.72872960301474243</v>
      </c>
      <c r="G26" s="163">
        <v>517</v>
      </c>
      <c r="H26" s="162">
        <v>70</v>
      </c>
      <c r="I26" s="162">
        <f t="shared" si="3"/>
        <v>7.3857142857142861</v>
      </c>
      <c r="J26" s="162">
        <v>9</v>
      </c>
      <c r="K26" s="162">
        <v>3</v>
      </c>
      <c r="L26" s="163">
        <v>25024.91</v>
      </c>
      <c r="M26" s="163">
        <v>5936</v>
      </c>
      <c r="N26" s="160">
        <v>44414</v>
      </c>
      <c r="O26" s="158" t="s">
        <v>27</v>
      </c>
      <c r="P26" s="140"/>
      <c r="Q26" s="172"/>
      <c r="R26" s="172"/>
      <c r="S26" s="172"/>
      <c r="T26" s="172"/>
      <c r="U26" s="173"/>
      <c r="V26" s="173"/>
      <c r="W26" s="174"/>
      <c r="X26" s="173"/>
      <c r="Y26" s="174"/>
      <c r="Z26" s="139"/>
      <c r="AA26" s="139"/>
    </row>
    <row r="27" spans="1:27" ht="25.35" customHeight="1">
      <c r="A27" s="157">
        <v>13</v>
      </c>
      <c r="B27" s="157">
        <v>11</v>
      </c>
      <c r="C27" s="164" t="s">
        <v>192</v>
      </c>
      <c r="D27" s="163">
        <v>1955.06</v>
      </c>
      <c r="E27" s="162">
        <v>4849.3599999999997</v>
      </c>
      <c r="F27" s="168">
        <f t="shared" si="2"/>
        <v>-0.59684164508306248</v>
      </c>
      <c r="G27" s="163">
        <v>299</v>
      </c>
      <c r="H27" s="162">
        <v>7</v>
      </c>
      <c r="I27" s="162">
        <f t="shared" si="3"/>
        <v>42.714285714285715</v>
      </c>
      <c r="J27" s="162">
        <v>1</v>
      </c>
      <c r="K27" s="162">
        <v>6</v>
      </c>
      <c r="L27" s="163">
        <v>79094.429999999993</v>
      </c>
      <c r="M27" s="163">
        <v>12671</v>
      </c>
      <c r="N27" s="160">
        <v>44393</v>
      </c>
      <c r="O27" s="154" t="s">
        <v>73</v>
      </c>
      <c r="P27" s="140"/>
      <c r="Q27" s="172"/>
      <c r="R27" s="172"/>
      <c r="S27" s="172"/>
      <c r="T27" s="172"/>
      <c r="U27" s="173"/>
      <c r="V27" s="173"/>
      <c r="W27" s="174"/>
      <c r="X27" s="139"/>
      <c r="Y27" s="173"/>
      <c r="Z27" s="174"/>
    </row>
    <row r="28" spans="1:27" ht="25.35" customHeight="1">
      <c r="A28" s="157">
        <v>14</v>
      </c>
      <c r="B28" s="91">
        <v>9</v>
      </c>
      <c r="C28" s="169" t="s">
        <v>244</v>
      </c>
      <c r="D28" s="163">
        <v>1686.6</v>
      </c>
      <c r="E28" s="162">
        <v>5356.96</v>
      </c>
      <c r="F28" s="168">
        <f t="shared" si="2"/>
        <v>-0.6851572533675816</v>
      </c>
      <c r="G28" s="163">
        <v>350</v>
      </c>
      <c r="H28" s="162">
        <v>15</v>
      </c>
      <c r="I28" s="162">
        <f t="shared" si="3"/>
        <v>23.333333333333332</v>
      </c>
      <c r="J28" s="162">
        <v>6</v>
      </c>
      <c r="K28" s="162">
        <v>2</v>
      </c>
      <c r="L28" s="163">
        <v>7043.5599999999995</v>
      </c>
      <c r="M28" s="163">
        <v>1485</v>
      </c>
      <c r="N28" s="160">
        <v>44421</v>
      </c>
      <c r="O28" s="158" t="s">
        <v>43</v>
      </c>
      <c r="P28" s="140"/>
      <c r="R28" s="161"/>
      <c r="T28" s="140"/>
      <c r="U28" s="139"/>
      <c r="V28" s="139"/>
      <c r="W28" s="140"/>
      <c r="X28" s="139"/>
      <c r="Y28" s="139"/>
      <c r="Z28" s="139"/>
    </row>
    <row r="29" spans="1:27" ht="25.35" customHeight="1">
      <c r="A29" s="157">
        <v>15</v>
      </c>
      <c r="B29" s="91">
        <v>10</v>
      </c>
      <c r="C29" s="164" t="s">
        <v>217</v>
      </c>
      <c r="D29" s="163">
        <v>1409.38</v>
      </c>
      <c r="E29" s="162">
        <v>4960.95</v>
      </c>
      <c r="F29" s="168">
        <f t="shared" si="2"/>
        <v>-0.71590521976637533</v>
      </c>
      <c r="G29" s="163">
        <v>277</v>
      </c>
      <c r="H29" s="162">
        <v>16</v>
      </c>
      <c r="I29" s="162">
        <f t="shared" si="3"/>
        <v>17.3125</v>
      </c>
      <c r="J29" s="162">
        <v>3</v>
      </c>
      <c r="K29" s="162">
        <v>4</v>
      </c>
      <c r="L29" s="163">
        <v>42842</v>
      </c>
      <c r="M29" s="163">
        <v>7631</v>
      </c>
      <c r="N29" s="160">
        <v>44407</v>
      </c>
      <c r="O29" s="154" t="s">
        <v>32</v>
      </c>
      <c r="P29" s="140"/>
      <c r="R29" s="161"/>
      <c r="T29" s="140"/>
      <c r="U29" s="139"/>
      <c r="V29" s="139"/>
      <c r="W29" s="140"/>
      <c r="X29" s="139"/>
      <c r="Y29" s="139"/>
      <c r="Z29" s="139"/>
    </row>
    <row r="30" spans="1:27" ht="25.35" customHeight="1">
      <c r="A30" s="157">
        <v>16</v>
      </c>
      <c r="B30" s="157">
        <v>13</v>
      </c>
      <c r="C30" s="164" t="s">
        <v>179</v>
      </c>
      <c r="D30" s="163">
        <v>1310.29</v>
      </c>
      <c r="E30" s="162">
        <v>1424.8</v>
      </c>
      <c r="F30" s="168">
        <f t="shared" si="2"/>
        <v>-8.0369174620999434E-2</v>
      </c>
      <c r="G30" s="163">
        <v>288</v>
      </c>
      <c r="H30" s="162">
        <v>14</v>
      </c>
      <c r="I30" s="162">
        <f t="shared" si="3"/>
        <v>20.571428571428573</v>
      </c>
      <c r="J30" s="162">
        <v>1</v>
      </c>
      <c r="K30" s="162">
        <v>8</v>
      </c>
      <c r="L30" s="163">
        <v>47318</v>
      </c>
      <c r="M30" s="163">
        <v>10423</v>
      </c>
      <c r="N30" s="160">
        <v>44379</v>
      </c>
      <c r="O30" s="158" t="s">
        <v>52</v>
      </c>
      <c r="P30" s="140"/>
      <c r="Q30" s="172"/>
      <c r="R30" s="172"/>
      <c r="S30" s="172"/>
      <c r="T30" s="172"/>
      <c r="U30" s="173"/>
      <c r="V30" s="173"/>
      <c r="W30" s="174"/>
      <c r="X30" s="139"/>
      <c r="Y30" s="173"/>
      <c r="Z30" s="174"/>
    </row>
    <row r="31" spans="1:27" ht="25.35" customHeight="1">
      <c r="A31" s="157">
        <v>17</v>
      </c>
      <c r="B31" s="157">
        <v>12</v>
      </c>
      <c r="C31" s="164" t="s">
        <v>163</v>
      </c>
      <c r="D31" s="163">
        <v>628.58000000000004</v>
      </c>
      <c r="E31" s="162">
        <v>3538.53</v>
      </c>
      <c r="F31" s="168">
        <f t="shared" si="2"/>
        <v>-0.82236126301034618</v>
      </c>
      <c r="G31" s="163">
        <v>94</v>
      </c>
      <c r="H31" s="162">
        <v>3</v>
      </c>
      <c r="I31" s="162">
        <f t="shared" si="3"/>
        <v>31.333333333333332</v>
      </c>
      <c r="J31" s="162">
        <v>1</v>
      </c>
      <c r="K31" s="162">
        <v>9</v>
      </c>
      <c r="L31" s="163">
        <v>216993</v>
      </c>
      <c r="M31" s="163">
        <v>34411</v>
      </c>
      <c r="N31" s="160">
        <v>44372</v>
      </c>
      <c r="O31" s="158" t="s">
        <v>52</v>
      </c>
      <c r="P31" s="140"/>
      <c r="Q31" s="172"/>
      <c r="R31" s="172"/>
      <c r="S31" s="172"/>
      <c r="T31" s="172"/>
      <c r="U31" s="173"/>
      <c r="V31" s="173"/>
      <c r="W31" s="174"/>
      <c r="X31" s="139"/>
      <c r="Y31" s="173"/>
      <c r="Z31" s="174"/>
    </row>
    <row r="32" spans="1:27" ht="25.35" customHeight="1">
      <c r="A32" s="157">
        <v>18</v>
      </c>
      <c r="B32" s="157">
        <v>21</v>
      </c>
      <c r="C32" s="164" t="s">
        <v>121</v>
      </c>
      <c r="D32" s="163">
        <v>409.19</v>
      </c>
      <c r="E32" s="162">
        <v>466.4</v>
      </c>
      <c r="F32" s="168">
        <f t="shared" si="2"/>
        <v>-0.12266295025728985</v>
      </c>
      <c r="G32" s="163">
        <v>61</v>
      </c>
      <c r="H32" s="162">
        <v>3</v>
      </c>
      <c r="I32" s="162">
        <f t="shared" si="3"/>
        <v>20.333333333333332</v>
      </c>
      <c r="J32" s="162">
        <v>1</v>
      </c>
      <c r="K32" s="162">
        <v>12</v>
      </c>
      <c r="L32" s="163">
        <v>110210.48</v>
      </c>
      <c r="M32" s="163">
        <v>17595</v>
      </c>
      <c r="N32" s="160">
        <v>44351</v>
      </c>
      <c r="O32" s="158" t="s">
        <v>34</v>
      </c>
      <c r="P32" s="140"/>
      <c r="Q32" s="172"/>
      <c r="R32" s="172"/>
      <c r="S32" s="172"/>
      <c r="T32" s="172"/>
      <c r="U32" s="172"/>
      <c r="V32" s="173"/>
      <c r="W32" s="174"/>
      <c r="X32" s="174"/>
      <c r="Y32" s="139"/>
      <c r="Z32" s="173"/>
    </row>
    <row r="33" spans="1:27" ht="25.35" customHeight="1">
      <c r="A33" s="157">
        <v>19</v>
      </c>
      <c r="B33" s="167" t="s">
        <v>30</v>
      </c>
      <c r="C33" s="166" t="s">
        <v>47</v>
      </c>
      <c r="D33" s="163">
        <v>399.5</v>
      </c>
      <c r="E33" s="162" t="s">
        <v>30</v>
      </c>
      <c r="F33" s="162" t="s">
        <v>30</v>
      </c>
      <c r="G33" s="163">
        <v>207</v>
      </c>
      <c r="H33" s="162">
        <v>14</v>
      </c>
      <c r="I33" s="162">
        <f t="shared" si="3"/>
        <v>14.785714285714286</v>
      </c>
      <c r="J33" s="162">
        <v>4</v>
      </c>
      <c r="K33" s="162" t="s">
        <v>30</v>
      </c>
      <c r="L33" s="163">
        <v>68039.360000000001</v>
      </c>
      <c r="M33" s="163">
        <v>15016</v>
      </c>
      <c r="N33" s="160">
        <v>44113</v>
      </c>
      <c r="O33" s="158" t="s">
        <v>27</v>
      </c>
      <c r="P33" s="140"/>
      <c r="Q33" s="172"/>
      <c r="R33" s="172"/>
      <c r="S33" s="172"/>
      <c r="T33" s="172"/>
      <c r="U33" s="173"/>
      <c r="V33" s="173"/>
      <c r="W33" s="139"/>
      <c r="X33" s="174"/>
      <c r="Y33" s="173"/>
      <c r="Z33" s="174"/>
    </row>
    <row r="34" spans="1:27" ht="25.35" customHeight="1">
      <c r="A34" s="157">
        <v>20</v>
      </c>
      <c r="B34" s="157">
        <v>20</v>
      </c>
      <c r="C34" s="164" t="s">
        <v>124</v>
      </c>
      <c r="D34" s="163">
        <v>343.94</v>
      </c>
      <c r="E34" s="162">
        <v>571.5</v>
      </c>
      <c r="F34" s="168">
        <f>(D34-E34)/E34</f>
        <v>-0.39818022747156606</v>
      </c>
      <c r="G34" s="163">
        <v>76</v>
      </c>
      <c r="H34" s="162">
        <v>8</v>
      </c>
      <c r="I34" s="162">
        <f t="shared" si="3"/>
        <v>9.5</v>
      </c>
      <c r="J34" s="162">
        <v>1</v>
      </c>
      <c r="K34" s="162">
        <v>12</v>
      </c>
      <c r="L34" s="163">
        <v>82879</v>
      </c>
      <c r="M34" s="163">
        <v>18443</v>
      </c>
      <c r="N34" s="160">
        <v>44351</v>
      </c>
      <c r="O34" s="158" t="s">
        <v>52</v>
      </c>
      <c r="P34" s="140"/>
      <c r="Q34" s="172"/>
      <c r="R34" s="172"/>
      <c r="S34" s="172"/>
      <c r="T34" s="172"/>
      <c r="U34" s="172"/>
      <c r="V34" s="173"/>
      <c r="W34" s="174"/>
      <c r="X34" s="139"/>
      <c r="Y34" s="173"/>
      <c r="Z34" s="174"/>
    </row>
    <row r="35" spans="1:27" ht="25.35" customHeight="1">
      <c r="A35" s="144"/>
      <c r="B35" s="144"/>
      <c r="C35" s="159" t="s">
        <v>85</v>
      </c>
      <c r="D35" s="145">
        <f>SUM(D22:D34)</f>
        <v>200602.67000000004</v>
      </c>
      <c r="E35" s="145">
        <f t="shared" ref="E35:G35" si="4">SUM(E22:E34)</f>
        <v>185801.35999999996</v>
      </c>
      <c r="F35" s="108">
        <f>(D35-E35)/E35</f>
        <v>7.9662011085387577E-2</v>
      </c>
      <c r="G35" s="145">
        <f t="shared" si="4"/>
        <v>37890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7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7" ht="25.35" customHeight="1">
      <c r="A37" s="157">
        <v>21</v>
      </c>
      <c r="B37" s="91">
        <v>16</v>
      </c>
      <c r="C37" s="164" t="s">
        <v>215</v>
      </c>
      <c r="D37" s="163">
        <v>331.3</v>
      </c>
      <c r="E37" s="162">
        <v>949.59</v>
      </c>
      <c r="F37" s="168">
        <f>(D37-E37)/E37</f>
        <v>-0.65111258543160722</v>
      </c>
      <c r="G37" s="163">
        <v>49</v>
      </c>
      <c r="H37" s="162">
        <v>2</v>
      </c>
      <c r="I37" s="162">
        <f>G37/H37</f>
        <v>24.5</v>
      </c>
      <c r="J37" s="162">
        <v>1</v>
      </c>
      <c r="K37" s="162">
        <v>5</v>
      </c>
      <c r="L37" s="163">
        <v>31105</v>
      </c>
      <c r="M37" s="163">
        <v>5159</v>
      </c>
      <c r="N37" s="160">
        <v>44400</v>
      </c>
      <c r="O37" s="158" t="s">
        <v>52</v>
      </c>
      <c r="P37" s="140"/>
      <c r="R37" s="161"/>
      <c r="T37" s="140"/>
      <c r="U37" s="139"/>
      <c r="V37" s="139"/>
      <c r="W37" s="139"/>
      <c r="X37" s="139"/>
      <c r="Y37" s="139"/>
      <c r="Z37" s="140"/>
    </row>
    <row r="38" spans="1:27" ht="25.35" customHeight="1">
      <c r="A38" s="157">
        <v>22</v>
      </c>
      <c r="B38" s="157">
        <v>18</v>
      </c>
      <c r="C38" s="164" t="s">
        <v>188</v>
      </c>
      <c r="D38" s="163">
        <v>266.39999999999998</v>
      </c>
      <c r="E38" s="162">
        <v>823.7</v>
      </c>
      <c r="F38" s="168">
        <f>(D38-E38)/E38</f>
        <v>-0.67658127959208458</v>
      </c>
      <c r="G38" s="163">
        <v>40</v>
      </c>
      <c r="H38" s="162">
        <v>2</v>
      </c>
      <c r="I38" s="162">
        <f>G38/H38</f>
        <v>20</v>
      </c>
      <c r="J38" s="162">
        <v>1</v>
      </c>
      <c r="K38" s="162">
        <v>7</v>
      </c>
      <c r="L38" s="163">
        <v>88992</v>
      </c>
      <c r="M38" s="163">
        <v>13940</v>
      </c>
      <c r="N38" s="160">
        <v>44386</v>
      </c>
      <c r="O38" s="158" t="s">
        <v>32</v>
      </c>
      <c r="P38" s="140"/>
      <c r="Q38" s="172"/>
      <c r="R38" s="172"/>
      <c r="S38" s="172"/>
      <c r="T38" s="172"/>
      <c r="U38" s="172"/>
      <c r="V38" s="173"/>
      <c r="W38" s="173"/>
      <c r="X38" s="139"/>
      <c r="Y38" s="174"/>
      <c r="Z38" s="174"/>
    </row>
    <row r="39" spans="1:27" ht="25.35" customHeight="1">
      <c r="A39" s="157">
        <v>23</v>
      </c>
      <c r="B39" s="91">
        <v>22</v>
      </c>
      <c r="C39" s="164" t="s">
        <v>229</v>
      </c>
      <c r="D39" s="163">
        <v>158</v>
      </c>
      <c r="E39" s="162">
        <v>406.39</v>
      </c>
      <c r="F39" s="168">
        <f>(D39-E39)/E39</f>
        <v>-0.61121090578016191</v>
      </c>
      <c r="G39" s="163">
        <v>29</v>
      </c>
      <c r="H39" s="162">
        <v>7</v>
      </c>
      <c r="I39" s="162">
        <f>G39/H39</f>
        <v>4.1428571428571432</v>
      </c>
      <c r="J39" s="162">
        <v>2</v>
      </c>
      <c r="K39" s="162">
        <v>3</v>
      </c>
      <c r="L39" s="163">
        <v>3189</v>
      </c>
      <c r="M39" s="163">
        <v>560</v>
      </c>
      <c r="N39" s="160">
        <v>44414</v>
      </c>
      <c r="O39" s="158" t="s">
        <v>33</v>
      </c>
      <c r="P39" s="140"/>
      <c r="Q39" s="172"/>
      <c r="R39" s="172"/>
      <c r="S39" s="172"/>
      <c r="T39" s="172"/>
      <c r="U39" s="172"/>
      <c r="V39" s="173"/>
      <c r="W39" s="173"/>
      <c r="X39" s="174"/>
      <c r="Y39" s="174"/>
      <c r="Z39" s="139"/>
    </row>
    <row r="40" spans="1:27" ht="25.35" customHeight="1">
      <c r="A40" s="157">
        <v>24</v>
      </c>
      <c r="B40" s="157">
        <v>30</v>
      </c>
      <c r="C40" s="166" t="s">
        <v>98</v>
      </c>
      <c r="D40" s="163">
        <v>154.5</v>
      </c>
      <c r="E40" s="163">
        <v>100</v>
      </c>
      <c r="F40" s="168">
        <f>(D40-E40)/E40</f>
        <v>0.54500000000000004</v>
      </c>
      <c r="G40" s="163">
        <v>37</v>
      </c>
      <c r="H40" s="162" t="s">
        <v>30</v>
      </c>
      <c r="I40" s="162" t="s">
        <v>30</v>
      </c>
      <c r="J40" s="162">
        <v>2</v>
      </c>
      <c r="K40" s="162">
        <v>15</v>
      </c>
      <c r="L40" s="163">
        <v>5972.42</v>
      </c>
      <c r="M40" s="163">
        <v>1202</v>
      </c>
      <c r="N40" s="160">
        <v>44330</v>
      </c>
      <c r="O40" s="158" t="s">
        <v>99</v>
      </c>
      <c r="P40" s="78"/>
      <c r="Q40" s="172"/>
      <c r="R40" s="172"/>
      <c r="S40" s="172"/>
      <c r="T40" s="172"/>
      <c r="U40" s="173"/>
      <c r="V40" s="173"/>
      <c r="W40" s="174"/>
      <c r="X40" s="174"/>
      <c r="Y40" s="173"/>
      <c r="Z40" s="139"/>
      <c r="AA40" s="139"/>
    </row>
    <row r="41" spans="1:27" ht="25.35" customHeight="1">
      <c r="A41" s="157">
        <v>25</v>
      </c>
      <c r="B41" s="157">
        <v>25</v>
      </c>
      <c r="C41" s="164" t="s">
        <v>246</v>
      </c>
      <c r="D41" s="163">
        <v>144</v>
      </c>
      <c r="E41" s="162">
        <v>337.8</v>
      </c>
      <c r="F41" s="168">
        <f>(D41-E41)/E41</f>
        <v>-0.57371225577264651</v>
      </c>
      <c r="G41" s="163">
        <v>31</v>
      </c>
      <c r="H41" s="162" t="s">
        <v>30</v>
      </c>
      <c r="I41" s="162" t="s">
        <v>30</v>
      </c>
      <c r="J41" s="162">
        <v>4</v>
      </c>
      <c r="K41" s="162">
        <v>2</v>
      </c>
      <c r="L41" s="163">
        <v>481.8</v>
      </c>
      <c r="M41" s="163">
        <v>104</v>
      </c>
      <c r="N41" s="160">
        <v>44421</v>
      </c>
      <c r="O41" s="158" t="s">
        <v>99</v>
      </c>
      <c r="P41" s="140"/>
      <c r="R41" s="161"/>
      <c r="T41" s="140"/>
      <c r="U41" s="139"/>
      <c r="V41" s="139"/>
      <c r="W41" s="139"/>
      <c r="X41" s="139"/>
      <c r="Y41" s="139"/>
      <c r="Z41" s="140"/>
    </row>
    <row r="42" spans="1:27" ht="25.35" customHeight="1">
      <c r="A42" s="157">
        <v>26</v>
      </c>
      <c r="B42" s="167" t="s">
        <v>30</v>
      </c>
      <c r="C42" s="164" t="s">
        <v>162</v>
      </c>
      <c r="D42" s="163">
        <v>134</v>
      </c>
      <c r="E42" s="162" t="s">
        <v>30</v>
      </c>
      <c r="F42" s="162" t="s">
        <v>30</v>
      </c>
      <c r="G42" s="163">
        <v>69</v>
      </c>
      <c r="H42" s="165">
        <v>6</v>
      </c>
      <c r="I42" s="162">
        <f>G42/H42</f>
        <v>11.5</v>
      </c>
      <c r="J42" s="162">
        <v>2</v>
      </c>
      <c r="K42" s="162" t="s">
        <v>30</v>
      </c>
      <c r="L42" s="163">
        <v>73236.19</v>
      </c>
      <c r="M42" s="163">
        <v>15336</v>
      </c>
      <c r="N42" s="160">
        <v>44092</v>
      </c>
      <c r="O42" s="158" t="s">
        <v>34</v>
      </c>
      <c r="P42" s="140"/>
      <c r="Q42" s="172"/>
      <c r="R42" s="172"/>
      <c r="S42" s="172"/>
      <c r="T42" s="172"/>
      <c r="U42" s="173"/>
      <c r="V42" s="173"/>
      <c r="W42" s="174"/>
      <c r="X42" s="173"/>
      <c r="Y42" s="139"/>
      <c r="Z42" s="174"/>
    </row>
    <row r="43" spans="1:27" ht="25.35" customHeight="1">
      <c r="A43" s="157">
        <v>27</v>
      </c>
      <c r="B43" s="157">
        <v>19</v>
      </c>
      <c r="C43" s="169" t="s">
        <v>230</v>
      </c>
      <c r="D43" s="163">
        <v>130</v>
      </c>
      <c r="E43" s="162">
        <v>580.79999999999995</v>
      </c>
      <c r="F43" s="168">
        <f>(D43-E43)/E43</f>
        <v>-0.77617079889807161</v>
      </c>
      <c r="G43" s="163">
        <v>28</v>
      </c>
      <c r="H43" s="162" t="s">
        <v>30</v>
      </c>
      <c r="I43" s="162" t="s">
        <v>30</v>
      </c>
      <c r="J43" s="162">
        <v>2</v>
      </c>
      <c r="K43" s="162">
        <v>3</v>
      </c>
      <c r="L43" s="163">
        <v>1735.61</v>
      </c>
      <c r="M43" s="163">
        <v>336</v>
      </c>
      <c r="N43" s="160">
        <v>44414</v>
      </c>
      <c r="O43" s="158" t="s">
        <v>231</v>
      </c>
      <c r="P43" s="140"/>
      <c r="R43" s="161"/>
      <c r="T43" s="140"/>
      <c r="U43" s="139"/>
      <c r="V43" s="139"/>
      <c r="W43" s="139"/>
      <c r="X43" s="140"/>
      <c r="Y43" s="139"/>
      <c r="Z43" s="139"/>
    </row>
    <row r="44" spans="1:27" ht="25.35" customHeight="1">
      <c r="A44" s="157">
        <v>28</v>
      </c>
      <c r="B44" s="167" t="s">
        <v>30</v>
      </c>
      <c r="C44" s="198" t="s">
        <v>51</v>
      </c>
      <c r="D44" s="163">
        <v>74.38</v>
      </c>
      <c r="E44" s="162" t="s">
        <v>30</v>
      </c>
      <c r="F44" s="168" t="e">
        <f t="shared" ref="F44:F50" si="5">(D44-E44)/E44</f>
        <v>#VALUE!</v>
      </c>
      <c r="G44" s="163">
        <v>14</v>
      </c>
      <c r="H44" s="165">
        <v>1</v>
      </c>
      <c r="I44" s="162">
        <f>G44/H44</f>
        <v>14</v>
      </c>
      <c r="J44" s="162">
        <v>1</v>
      </c>
      <c r="K44" s="162" t="s">
        <v>30</v>
      </c>
      <c r="L44" s="163">
        <v>43271</v>
      </c>
      <c r="M44" s="163">
        <v>9418</v>
      </c>
      <c r="N44" s="160">
        <v>44316</v>
      </c>
      <c r="O44" s="158" t="s">
        <v>32</v>
      </c>
      <c r="P44" s="78"/>
      <c r="Q44" s="172"/>
      <c r="R44" s="172"/>
      <c r="S44" s="172"/>
      <c r="T44" s="172"/>
      <c r="U44" s="173"/>
      <c r="V44" s="173"/>
      <c r="W44" s="174"/>
      <c r="X44" s="174"/>
      <c r="Y44" s="173"/>
      <c r="Z44" s="139"/>
    </row>
    <row r="45" spans="1:27" ht="25.35" customHeight="1">
      <c r="A45" s="157">
        <v>29</v>
      </c>
      <c r="B45" s="167" t="s">
        <v>30</v>
      </c>
      <c r="C45" s="164" t="s">
        <v>182</v>
      </c>
      <c r="D45" s="163">
        <v>65</v>
      </c>
      <c r="E45" s="162" t="s">
        <v>30</v>
      </c>
      <c r="F45" s="168" t="e">
        <f t="shared" si="5"/>
        <v>#VALUE!</v>
      </c>
      <c r="G45" s="163">
        <v>22</v>
      </c>
      <c r="H45" s="162">
        <v>3</v>
      </c>
      <c r="I45" s="162">
        <f>G45/H45</f>
        <v>7.333333333333333</v>
      </c>
      <c r="J45" s="162">
        <v>2</v>
      </c>
      <c r="K45" s="162" t="s">
        <v>30</v>
      </c>
      <c r="L45" s="163">
        <v>14714.43</v>
      </c>
      <c r="M45" s="163">
        <v>2560</v>
      </c>
      <c r="N45" s="160">
        <v>44379</v>
      </c>
      <c r="O45" s="158" t="s">
        <v>183</v>
      </c>
      <c r="P45" s="140"/>
      <c r="Q45" s="172"/>
      <c r="R45" s="172"/>
      <c r="S45" s="172"/>
      <c r="T45" s="172"/>
      <c r="U45" s="173"/>
      <c r="V45" s="173"/>
      <c r="W45" s="174"/>
      <c r="X45" s="173"/>
      <c r="Y45" s="174"/>
      <c r="Z45" s="139"/>
      <c r="AA45" s="139"/>
    </row>
    <row r="46" spans="1:27" ht="25.35" customHeight="1">
      <c r="A46" s="157">
        <v>30</v>
      </c>
      <c r="B46" s="167" t="s">
        <v>30</v>
      </c>
      <c r="C46" s="164" t="s">
        <v>65</v>
      </c>
      <c r="D46" s="163">
        <v>24</v>
      </c>
      <c r="E46" s="162" t="s">
        <v>30</v>
      </c>
      <c r="F46" s="168" t="e">
        <f t="shared" si="5"/>
        <v>#VALUE!</v>
      </c>
      <c r="G46" s="163">
        <v>14</v>
      </c>
      <c r="H46" s="165">
        <v>1</v>
      </c>
      <c r="I46" s="162">
        <f>G46/H46</f>
        <v>14</v>
      </c>
      <c r="J46" s="162">
        <v>1</v>
      </c>
      <c r="K46" s="162" t="s">
        <v>30</v>
      </c>
      <c r="L46" s="163">
        <v>49265</v>
      </c>
      <c r="M46" s="163">
        <v>9190</v>
      </c>
      <c r="N46" s="160">
        <v>43805</v>
      </c>
      <c r="O46" s="158" t="s">
        <v>43</v>
      </c>
      <c r="P46" s="140"/>
      <c r="R46" s="161"/>
      <c r="T46" s="140"/>
      <c r="U46" s="139"/>
      <c r="V46" s="139"/>
      <c r="W46" s="140"/>
      <c r="X46" s="139"/>
      <c r="Y46" s="139"/>
      <c r="Z46" s="139"/>
    </row>
    <row r="47" spans="1:27" ht="25.35" customHeight="1">
      <c r="A47" s="144"/>
      <c r="B47" s="144"/>
      <c r="C47" s="159" t="s">
        <v>116</v>
      </c>
      <c r="D47" s="145">
        <f>SUM(D35:D46)</f>
        <v>202084.25000000003</v>
      </c>
      <c r="E47" s="145">
        <f t="shared" ref="E47:G47" si="6">SUM(E35:E46)</f>
        <v>188999.63999999996</v>
      </c>
      <c r="F47" s="108">
        <f t="shared" si="5"/>
        <v>6.9230872609069918E-2</v>
      </c>
      <c r="G47" s="145">
        <f t="shared" si="6"/>
        <v>38223</v>
      </c>
      <c r="H47" s="145"/>
      <c r="I47" s="147"/>
      <c r="J47" s="146"/>
      <c r="K47" s="148"/>
      <c r="L47" s="149"/>
      <c r="M47" s="153"/>
      <c r="N47" s="150"/>
      <c r="O47" s="154"/>
      <c r="P47" s="140"/>
      <c r="R47" s="140"/>
    </row>
    <row r="48" spans="1:27" ht="14.1" customHeight="1">
      <c r="A48" s="142"/>
      <c r="B48" s="151"/>
      <c r="C48" s="143"/>
      <c r="D48" s="152"/>
      <c r="E48" s="152"/>
      <c r="F48" s="121"/>
      <c r="G48" s="152"/>
      <c r="H48" s="152"/>
      <c r="I48" s="152"/>
      <c r="J48" s="152"/>
      <c r="K48" s="152"/>
      <c r="L48" s="152"/>
      <c r="M48" s="152"/>
      <c r="N48" s="155"/>
      <c r="O48" s="141"/>
    </row>
    <row r="49" spans="1:26" ht="25.35" customHeight="1">
      <c r="A49" s="157">
        <v>31</v>
      </c>
      <c r="B49" s="167" t="s">
        <v>30</v>
      </c>
      <c r="C49" s="164" t="s">
        <v>486</v>
      </c>
      <c r="D49" s="163">
        <v>19</v>
      </c>
      <c r="E49" s="162" t="s">
        <v>30</v>
      </c>
      <c r="F49" s="162" t="s">
        <v>30</v>
      </c>
      <c r="G49" s="163">
        <v>3</v>
      </c>
      <c r="H49" s="162">
        <v>1</v>
      </c>
      <c r="I49" s="162">
        <f>G49/H49</f>
        <v>3</v>
      </c>
      <c r="J49" s="162">
        <v>1</v>
      </c>
      <c r="K49" s="162" t="s">
        <v>30</v>
      </c>
      <c r="L49" s="163">
        <v>11046.52</v>
      </c>
      <c r="M49" s="163">
        <v>2073</v>
      </c>
      <c r="N49" s="160">
        <v>44365</v>
      </c>
      <c r="O49" s="158" t="s">
        <v>43</v>
      </c>
      <c r="P49" s="140"/>
      <c r="R49" s="161"/>
      <c r="T49" s="140"/>
      <c r="U49" s="139"/>
      <c r="V49" s="139"/>
      <c r="W49" s="140"/>
      <c r="X49" s="139"/>
      <c r="Y49" s="139"/>
      <c r="Z49" s="139"/>
    </row>
    <row r="50" spans="1:26" ht="25.35" customHeight="1">
      <c r="A50" s="144"/>
      <c r="B50" s="144"/>
      <c r="C50" s="159" t="s">
        <v>117</v>
      </c>
      <c r="D50" s="145">
        <f>SUM(D47:D49)</f>
        <v>202103.25000000003</v>
      </c>
      <c r="E50" s="145">
        <f>SUM(E47:E49)</f>
        <v>188999.63999999996</v>
      </c>
      <c r="F50" s="108">
        <f t="shared" si="5"/>
        <v>6.9331401901083389E-2</v>
      </c>
      <c r="G50" s="145">
        <f>SUM(G47:G49)</f>
        <v>38226</v>
      </c>
      <c r="H50" s="145"/>
      <c r="I50" s="147"/>
      <c r="J50" s="146"/>
      <c r="K50" s="148"/>
      <c r="L50" s="149"/>
      <c r="M50" s="153"/>
      <c r="N50" s="150"/>
      <c r="O50" s="154"/>
    </row>
    <row r="51" spans="1:26" ht="23.1" customHeight="1"/>
    <row r="52" spans="1:26" ht="17.25" customHeight="1"/>
    <row r="65" spans="16:18">
      <c r="R65" s="140"/>
    </row>
    <row r="68" spans="16:18">
      <c r="P68" s="140"/>
    </row>
    <row r="72" spans="16:18" ht="12" customHeight="1"/>
  </sheetData>
  <sortState xmlns:xlrd2="http://schemas.microsoft.com/office/spreadsheetml/2017/richdata2" ref="B13:O49">
    <sortCondition descending="1" ref="D13:D49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3A819-8927-4CF2-8547-ABDF9DEAC18A}">
  <dimension ref="A1:AA73"/>
  <sheetViews>
    <sheetView topLeftCell="A29" zoomScale="60" zoomScaleNormal="60" workbookViewId="0">
      <selection activeCell="L42" sqref="L42:M42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2" style="137" bestFit="1" customWidth="1"/>
    <col min="24" max="24" width="13.6640625" style="137" customWidth="1"/>
    <col min="25" max="25" width="11.44140625" style="137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239</v>
      </c>
      <c r="F1" s="2"/>
      <c r="G1" s="2"/>
      <c r="H1" s="2"/>
      <c r="I1" s="2"/>
    </row>
    <row r="2" spans="1:27" ht="19.5" customHeight="1">
      <c r="E2" s="2" t="s">
        <v>240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138" t="s">
        <v>237</v>
      </c>
      <c r="E6" s="138" t="s">
        <v>232</v>
      </c>
      <c r="F6" s="343"/>
      <c r="G6" s="138" t="s">
        <v>237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189"/>
      <c r="E9" s="189"/>
      <c r="F9" s="342" t="s">
        <v>15</v>
      </c>
      <c r="G9" s="189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 ht="21.6">
      <c r="A10" s="346"/>
      <c r="B10" s="346"/>
      <c r="C10" s="343"/>
      <c r="D10" s="190" t="s">
        <v>238</v>
      </c>
      <c r="E10" s="190" t="s">
        <v>233</v>
      </c>
      <c r="F10" s="343"/>
      <c r="G10" s="190" t="s">
        <v>238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190" t="s">
        <v>14</v>
      </c>
      <c r="E11" s="138" t="s">
        <v>14</v>
      </c>
      <c r="F11" s="343"/>
      <c r="G11" s="190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191"/>
      <c r="E12" s="5" t="s">
        <v>2</v>
      </c>
      <c r="F12" s="344"/>
      <c r="G12" s="191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8"/>
      <c r="X12" s="139"/>
      <c r="Y12" s="139"/>
      <c r="Z12" s="33"/>
    </row>
    <row r="13" spans="1:27" ht="25.35" customHeight="1">
      <c r="A13" s="157">
        <v>1</v>
      </c>
      <c r="B13" s="176" t="s">
        <v>67</v>
      </c>
      <c r="C13" s="164" t="s">
        <v>236</v>
      </c>
      <c r="D13" s="163">
        <v>38690.5</v>
      </c>
      <c r="E13" s="162" t="s">
        <v>30</v>
      </c>
      <c r="F13" s="162" t="s">
        <v>30</v>
      </c>
      <c r="G13" s="163">
        <v>5938</v>
      </c>
      <c r="H13" s="162">
        <v>248</v>
      </c>
      <c r="I13" s="162">
        <f t="shared" ref="I13:I22" si="0">G13/H13</f>
        <v>23.943548387096776</v>
      </c>
      <c r="J13" s="162">
        <v>15</v>
      </c>
      <c r="K13" s="162">
        <v>1</v>
      </c>
      <c r="L13" s="163">
        <v>39548</v>
      </c>
      <c r="M13" s="163">
        <v>6081</v>
      </c>
      <c r="N13" s="160">
        <v>44421</v>
      </c>
      <c r="O13" s="158" t="s">
        <v>32</v>
      </c>
      <c r="P13" s="140"/>
      <c r="R13" s="161"/>
      <c r="T13" s="140"/>
      <c r="U13" s="139"/>
      <c r="V13" s="139"/>
      <c r="W13" s="140"/>
      <c r="X13" s="139"/>
      <c r="Y13" s="139"/>
      <c r="Z13" s="139"/>
    </row>
    <row r="14" spans="1:27" ht="25.35" customHeight="1">
      <c r="A14" s="157">
        <v>2</v>
      </c>
      <c r="B14" s="176">
        <v>3</v>
      </c>
      <c r="C14" s="164" t="s">
        <v>207</v>
      </c>
      <c r="D14" s="163">
        <v>26269.63</v>
      </c>
      <c r="E14" s="162">
        <v>40978.85</v>
      </c>
      <c r="F14" s="168">
        <f>(D14-E14)/E14</f>
        <v>-0.3589466273455697</v>
      </c>
      <c r="G14" s="163">
        <v>5653</v>
      </c>
      <c r="H14" s="162">
        <v>236</v>
      </c>
      <c r="I14" s="162">
        <f t="shared" si="0"/>
        <v>23.953389830508474</v>
      </c>
      <c r="J14" s="162">
        <v>14</v>
      </c>
      <c r="K14" s="162">
        <v>4</v>
      </c>
      <c r="L14" s="163">
        <v>168137</v>
      </c>
      <c r="M14" s="163">
        <v>36262</v>
      </c>
      <c r="N14" s="160">
        <v>44400</v>
      </c>
      <c r="O14" s="158" t="s">
        <v>32</v>
      </c>
      <c r="P14" s="140"/>
      <c r="Q14" s="172"/>
      <c r="R14" s="172"/>
      <c r="S14" s="172"/>
      <c r="T14" s="172"/>
      <c r="U14" s="173"/>
      <c r="V14" s="173"/>
      <c r="W14" s="174"/>
      <c r="X14" s="173"/>
      <c r="Y14" s="174"/>
      <c r="Z14" s="139"/>
      <c r="AA14" s="139"/>
    </row>
    <row r="15" spans="1:27" ht="25.35" customHeight="1">
      <c r="A15" s="157">
        <v>3</v>
      </c>
      <c r="B15" s="176" t="s">
        <v>67</v>
      </c>
      <c r="C15" s="164" t="s">
        <v>241</v>
      </c>
      <c r="D15" s="163">
        <v>22493.89</v>
      </c>
      <c r="E15" s="162" t="s">
        <v>30</v>
      </c>
      <c r="F15" s="162" t="s">
        <v>30</v>
      </c>
      <c r="G15" s="163">
        <v>3354</v>
      </c>
      <c r="H15" s="162">
        <v>184</v>
      </c>
      <c r="I15" s="162">
        <f t="shared" si="0"/>
        <v>18.228260869565219</v>
      </c>
      <c r="J15" s="162">
        <v>12</v>
      </c>
      <c r="K15" s="162">
        <v>1</v>
      </c>
      <c r="L15" s="163">
        <v>22493.89</v>
      </c>
      <c r="M15" s="163">
        <v>3354</v>
      </c>
      <c r="N15" s="160">
        <v>44421</v>
      </c>
      <c r="O15" s="158" t="s">
        <v>73</v>
      </c>
      <c r="P15" s="140"/>
      <c r="Q15" s="172"/>
      <c r="R15" s="172"/>
      <c r="S15" s="172"/>
      <c r="T15" s="172"/>
      <c r="U15" s="173"/>
      <c r="V15" s="173"/>
      <c r="W15" s="174"/>
      <c r="X15" s="139"/>
      <c r="Y15" s="173"/>
      <c r="Z15" s="174"/>
    </row>
    <row r="16" spans="1:27" ht="25.35" customHeight="1">
      <c r="A16" s="157">
        <v>4</v>
      </c>
      <c r="B16" s="176">
        <v>1</v>
      </c>
      <c r="C16" s="164" t="s">
        <v>213</v>
      </c>
      <c r="D16" s="163">
        <v>17688.389999999996</v>
      </c>
      <c r="E16" s="162">
        <v>24762.870000000003</v>
      </c>
      <c r="F16" s="168">
        <f>(D16-E16)/E16</f>
        <v>-0.2856890174684924</v>
      </c>
      <c r="G16" s="163">
        <v>3866</v>
      </c>
      <c r="H16" s="162">
        <v>228</v>
      </c>
      <c r="I16" s="162">
        <f t="shared" si="0"/>
        <v>16.956140350877192</v>
      </c>
      <c r="J16" s="162">
        <v>14</v>
      </c>
      <c r="K16" s="162">
        <v>3</v>
      </c>
      <c r="L16" s="163">
        <v>150597.10999999996</v>
      </c>
      <c r="M16" s="163">
        <v>23656</v>
      </c>
      <c r="N16" s="160">
        <v>44407</v>
      </c>
      <c r="O16" s="158" t="s">
        <v>212</v>
      </c>
      <c r="P16" s="140"/>
      <c r="Q16" s="172"/>
      <c r="R16" s="172"/>
      <c r="S16" s="172"/>
      <c r="T16" s="172"/>
      <c r="U16" s="173"/>
      <c r="V16" s="173"/>
      <c r="W16" s="174"/>
      <c r="X16" s="139"/>
      <c r="Y16" s="173"/>
      <c r="Z16" s="174"/>
    </row>
    <row r="17" spans="1:27" ht="25.35" customHeight="1">
      <c r="A17" s="157">
        <v>5</v>
      </c>
      <c r="B17" s="176">
        <v>2</v>
      </c>
      <c r="C17" s="164" t="s">
        <v>225</v>
      </c>
      <c r="D17" s="163">
        <v>16944.009999999998</v>
      </c>
      <c r="E17" s="162">
        <v>48833.64</v>
      </c>
      <c r="F17" s="168">
        <f>(D17-E17)/E17</f>
        <v>-0.65302586495702553</v>
      </c>
      <c r="G17" s="163">
        <v>2736</v>
      </c>
      <c r="H17" s="162">
        <v>152</v>
      </c>
      <c r="I17" s="162">
        <f t="shared" si="0"/>
        <v>18</v>
      </c>
      <c r="J17" s="162">
        <v>11</v>
      </c>
      <c r="K17" s="162">
        <v>2</v>
      </c>
      <c r="L17" s="163">
        <v>70582.990000000005</v>
      </c>
      <c r="M17" s="163">
        <v>10489</v>
      </c>
      <c r="N17" s="160">
        <v>44414</v>
      </c>
      <c r="O17" s="158" t="s">
        <v>34</v>
      </c>
      <c r="P17" s="140"/>
      <c r="Q17" s="172"/>
      <c r="R17" s="172"/>
      <c r="S17" s="172"/>
      <c r="T17" s="172"/>
      <c r="U17" s="173"/>
      <c r="V17" s="173"/>
      <c r="W17" s="174"/>
      <c r="X17" s="139"/>
      <c r="Y17" s="173"/>
      <c r="Z17" s="174"/>
    </row>
    <row r="18" spans="1:27" ht="25.35" customHeight="1">
      <c r="A18" s="157">
        <v>6</v>
      </c>
      <c r="B18" s="176" t="s">
        <v>67</v>
      </c>
      <c r="C18" s="164" t="s">
        <v>242</v>
      </c>
      <c r="D18" s="163">
        <v>15696.759999999997</v>
      </c>
      <c r="E18" s="162" t="s">
        <v>30</v>
      </c>
      <c r="F18" s="162" t="s">
        <v>30</v>
      </c>
      <c r="G18" s="163">
        <v>2787</v>
      </c>
      <c r="H18" s="162">
        <v>207</v>
      </c>
      <c r="I18" s="162">
        <f t="shared" si="0"/>
        <v>13.463768115942029</v>
      </c>
      <c r="J18" s="162">
        <v>20</v>
      </c>
      <c r="K18" s="162">
        <v>1</v>
      </c>
      <c r="L18" s="163">
        <v>15696.759999999997</v>
      </c>
      <c r="M18" s="163">
        <v>2787</v>
      </c>
      <c r="N18" s="160">
        <v>44421</v>
      </c>
      <c r="O18" s="158" t="s">
        <v>243</v>
      </c>
      <c r="P18" s="140"/>
      <c r="Q18" s="172"/>
      <c r="R18" s="172"/>
      <c r="S18" s="172"/>
      <c r="T18" s="172"/>
      <c r="U18" s="173"/>
      <c r="V18" s="173"/>
      <c r="W18" s="174"/>
      <c r="X18" s="139"/>
      <c r="Y18" s="173"/>
      <c r="Z18" s="174"/>
    </row>
    <row r="19" spans="1:27" ht="25.35" customHeight="1">
      <c r="A19" s="157">
        <v>7</v>
      </c>
      <c r="B19" s="176">
        <v>4</v>
      </c>
      <c r="C19" s="164" t="s">
        <v>191</v>
      </c>
      <c r="D19" s="163">
        <v>9348.8700000000008</v>
      </c>
      <c r="E19" s="162">
        <v>16187.86</v>
      </c>
      <c r="F19" s="168">
        <f>(D19-E19)/E19</f>
        <v>-0.42247647311009606</v>
      </c>
      <c r="G19" s="163">
        <v>1965</v>
      </c>
      <c r="H19" s="162">
        <v>100</v>
      </c>
      <c r="I19" s="162">
        <f t="shared" si="0"/>
        <v>19.649999999999999</v>
      </c>
      <c r="J19" s="162">
        <v>8</v>
      </c>
      <c r="K19" s="162">
        <v>5</v>
      </c>
      <c r="L19" s="163">
        <v>138468.51</v>
      </c>
      <c r="M19" s="163">
        <v>28422</v>
      </c>
      <c r="N19" s="160">
        <v>44393</v>
      </c>
      <c r="O19" s="158" t="s">
        <v>34</v>
      </c>
      <c r="P19" s="140"/>
      <c r="Q19" s="172"/>
      <c r="R19" s="172"/>
      <c r="S19" s="172"/>
      <c r="T19" s="172"/>
      <c r="U19" s="173"/>
      <c r="V19" s="173"/>
      <c r="W19" s="174"/>
      <c r="X19" s="139"/>
      <c r="Y19" s="173"/>
      <c r="Z19" s="174"/>
    </row>
    <row r="20" spans="1:27" ht="25.35" customHeight="1">
      <c r="A20" s="157">
        <v>8</v>
      </c>
      <c r="B20" s="176">
        <v>6</v>
      </c>
      <c r="C20" s="164" t="s">
        <v>227</v>
      </c>
      <c r="D20" s="163">
        <v>8151.94</v>
      </c>
      <c r="E20" s="162">
        <v>14329.59</v>
      </c>
      <c r="F20" s="168">
        <f>(D20-E20)/E20</f>
        <v>-0.43111142747280279</v>
      </c>
      <c r="G20" s="163">
        <v>1997</v>
      </c>
      <c r="H20" s="162">
        <v>143</v>
      </c>
      <c r="I20" s="162">
        <f t="shared" si="0"/>
        <v>13.965034965034965</v>
      </c>
      <c r="J20" s="162">
        <v>16</v>
      </c>
      <c r="K20" s="162">
        <v>2</v>
      </c>
      <c r="L20" s="163">
        <v>22813.53</v>
      </c>
      <c r="M20" s="163">
        <v>5419</v>
      </c>
      <c r="N20" s="160">
        <v>44414</v>
      </c>
      <c r="O20" s="158" t="s">
        <v>27</v>
      </c>
      <c r="P20" s="140"/>
      <c r="Q20" s="172"/>
      <c r="R20" s="172"/>
      <c r="S20" s="172"/>
      <c r="T20" s="172"/>
      <c r="U20" s="173"/>
      <c r="V20" s="173"/>
      <c r="W20" s="174"/>
      <c r="X20" s="174"/>
      <c r="Y20" s="173"/>
      <c r="Z20" s="139"/>
      <c r="AA20" s="139"/>
    </row>
    <row r="21" spans="1:27" ht="25.35" customHeight="1">
      <c r="A21" s="157">
        <v>9</v>
      </c>
      <c r="B21" s="176" t="s">
        <v>67</v>
      </c>
      <c r="C21" s="164" t="s">
        <v>244</v>
      </c>
      <c r="D21" s="163">
        <v>5356.96</v>
      </c>
      <c r="E21" s="162" t="s">
        <v>30</v>
      </c>
      <c r="F21" s="162" t="s">
        <v>30</v>
      </c>
      <c r="G21" s="163">
        <v>1135</v>
      </c>
      <c r="H21" s="162">
        <v>60</v>
      </c>
      <c r="I21" s="162">
        <f t="shared" si="0"/>
        <v>18.916666666666668</v>
      </c>
      <c r="J21" s="162">
        <v>14</v>
      </c>
      <c r="K21" s="162">
        <v>1</v>
      </c>
      <c r="L21" s="163">
        <v>5356.96</v>
      </c>
      <c r="M21" s="163">
        <v>1135</v>
      </c>
      <c r="N21" s="160">
        <v>44421</v>
      </c>
      <c r="O21" s="154" t="s">
        <v>43</v>
      </c>
      <c r="P21" s="140"/>
      <c r="Q21" s="172"/>
      <c r="R21" s="172"/>
      <c r="S21" s="172"/>
      <c r="T21" s="172"/>
      <c r="U21" s="173"/>
      <c r="V21" s="173"/>
      <c r="W21" s="174"/>
      <c r="X21" s="173"/>
      <c r="Y21" s="139"/>
      <c r="Z21" s="174"/>
    </row>
    <row r="22" spans="1:27" ht="25.35" customHeight="1">
      <c r="A22" s="157">
        <v>10</v>
      </c>
      <c r="B22" s="177">
        <v>5</v>
      </c>
      <c r="C22" s="169" t="s">
        <v>217</v>
      </c>
      <c r="D22" s="163">
        <v>4960.95</v>
      </c>
      <c r="E22" s="162">
        <v>15753.12</v>
      </c>
      <c r="F22" s="168">
        <f>(D22-E22)/E22</f>
        <v>-0.68508143148785772</v>
      </c>
      <c r="G22" s="163">
        <v>903</v>
      </c>
      <c r="H22" s="162">
        <v>86</v>
      </c>
      <c r="I22" s="162">
        <f t="shared" si="0"/>
        <v>10.5</v>
      </c>
      <c r="J22" s="162">
        <v>7</v>
      </c>
      <c r="K22" s="162">
        <v>3</v>
      </c>
      <c r="L22" s="163">
        <v>41433</v>
      </c>
      <c r="M22" s="163">
        <v>7354</v>
      </c>
      <c r="N22" s="160">
        <v>44407</v>
      </c>
      <c r="O22" s="158" t="s">
        <v>32</v>
      </c>
      <c r="P22" s="140"/>
      <c r="R22" s="161"/>
      <c r="T22" s="140"/>
      <c r="U22" s="139"/>
      <c r="V22" s="139"/>
      <c r="W22" s="140"/>
      <c r="X22" s="139"/>
      <c r="Y22" s="139"/>
      <c r="Z22" s="139"/>
    </row>
    <row r="23" spans="1:27" ht="25.35" customHeight="1">
      <c r="A23" s="144"/>
      <c r="B23" s="144"/>
      <c r="C23" s="159" t="s">
        <v>29</v>
      </c>
      <c r="D23" s="145">
        <f>SUM(D13:D22)</f>
        <v>165601.9</v>
      </c>
      <c r="E23" s="145">
        <f t="shared" ref="E23:G23" si="1">SUM(E13:E22)</f>
        <v>160845.93</v>
      </c>
      <c r="F23" s="171">
        <f>(D23-E23)/E23</f>
        <v>2.9568482087174983E-2</v>
      </c>
      <c r="G23" s="145">
        <f t="shared" si="1"/>
        <v>30334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7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7" ht="25.35" customHeight="1">
      <c r="A25" s="157">
        <v>11</v>
      </c>
      <c r="B25" s="177">
        <v>7</v>
      </c>
      <c r="C25" s="164" t="s">
        <v>192</v>
      </c>
      <c r="D25" s="163">
        <v>4849.3599999999997</v>
      </c>
      <c r="E25" s="162">
        <v>12145.51</v>
      </c>
      <c r="F25" s="168">
        <f>(D25-E25)/E25</f>
        <v>-0.60072817032796488</v>
      </c>
      <c r="G25" s="163">
        <v>753</v>
      </c>
      <c r="H25" s="162">
        <v>32</v>
      </c>
      <c r="I25" s="162">
        <f t="shared" ref="I25:I32" si="2">G25/H25</f>
        <v>23.53125</v>
      </c>
      <c r="J25" s="162">
        <v>5</v>
      </c>
      <c r="K25" s="162">
        <v>5</v>
      </c>
      <c r="L25" s="163">
        <v>77139.38</v>
      </c>
      <c r="M25" s="163">
        <v>12372</v>
      </c>
      <c r="N25" s="160">
        <v>44393</v>
      </c>
      <c r="O25" s="154" t="s">
        <v>73</v>
      </c>
      <c r="P25" s="140"/>
      <c r="R25" s="161"/>
      <c r="T25" s="140"/>
      <c r="U25" s="139"/>
      <c r="V25" s="139"/>
      <c r="W25" s="140"/>
      <c r="X25" s="139"/>
      <c r="Y25" s="139"/>
      <c r="Z25" s="139"/>
    </row>
    <row r="26" spans="1:27" ht="25.35" customHeight="1">
      <c r="A26" s="157">
        <v>12</v>
      </c>
      <c r="B26" s="176">
        <v>9</v>
      </c>
      <c r="C26" s="164" t="s">
        <v>163</v>
      </c>
      <c r="D26" s="163">
        <v>3538.53</v>
      </c>
      <c r="E26" s="162">
        <v>8706.26</v>
      </c>
      <c r="F26" s="168">
        <f>(D26-E26)/E26</f>
        <v>-0.59356486022700905</v>
      </c>
      <c r="G26" s="163">
        <v>559</v>
      </c>
      <c r="H26" s="162">
        <v>35</v>
      </c>
      <c r="I26" s="162">
        <f t="shared" si="2"/>
        <v>15.971428571428572</v>
      </c>
      <c r="J26" s="162">
        <v>5</v>
      </c>
      <c r="K26" s="162">
        <v>8</v>
      </c>
      <c r="L26" s="163">
        <v>216364</v>
      </c>
      <c r="M26" s="163">
        <v>34317</v>
      </c>
      <c r="N26" s="160">
        <v>44372</v>
      </c>
      <c r="O26" s="158" t="s">
        <v>52</v>
      </c>
      <c r="P26" s="140"/>
      <c r="Q26" s="172"/>
      <c r="R26" s="172"/>
      <c r="S26" s="172"/>
      <c r="T26" s="172"/>
      <c r="U26" s="173"/>
      <c r="V26" s="173"/>
      <c r="W26" s="174"/>
      <c r="X26" s="173"/>
      <c r="Y26" s="139"/>
      <c r="Z26" s="174"/>
    </row>
    <row r="27" spans="1:27" ht="25.35" customHeight="1">
      <c r="A27" s="157">
        <v>13</v>
      </c>
      <c r="B27" s="176">
        <v>13</v>
      </c>
      <c r="C27" s="164" t="s">
        <v>179</v>
      </c>
      <c r="D27" s="163">
        <v>1424.8</v>
      </c>
      <c r="E27" s="162">
        <v>1241.07</v>
      </c>
      <c r="F27" s="168">
        <f>(D27-E27)/E27</f>
        <v>0.14804160925652865</v>
      </c>
      <c r="G27" s="163">
        <v>317</v>
      </c>
      <c r="H27" s="162">
        <v>29</v>
      </c>
      <c r="I27" s="162">
        <f t="shared" si="2"/>
        <v>10.931034482758621</v>
      </c>
      <c r="J27" s="162">
        <v>4</v>
      </c>
      <c r="K27" s="162">
        <v>7</v>
      </c>
      <c r="L27" s="163">
        <v>46008</v>
      </c>
      <c r="M27" s="163">
        <v>10135</v>
      </c>
      <c r="N27" s="160">
        <v>44379</v>
      </c>
      <c r="O27" s="158" t="s">
        <v>52</v>
      </c>
      <c r="P27" s="140"/>
      <c r="Q27" s="172"/>
      <c r="R27" s="172"/>
      <c r="S27" s="172"/>
      <c r="T27" s="172"/>
      <c r="U27" s="173"/>
      <c r="V27" s="173"/>
      <c r="W27" s="174"/>
      <c r="X27" s="173"/>
      <c r="Y27" s="139"/>
      <c r="Z27" s="174"/>
    </row>
    <row r="28" spans="1:27" ht="25.35" customHeight="1">
      <c r="A28" s="157">
        <v>14</v>
      </c>
      <c r="B28" s="176" t="s">
        <v>40</v>
      </c>
      <c r="C28" s="164" t="s">
        <v>247</v>
      </c>
      <c r="D28" s="163">
        <v>1162.32</v>
      </c>
      <c r="E28" s="162" t="s">
        <v>30</v>
      </c>
      <c r="F28" s="162" t="s">
        <v>30</v>
      </c>
      <c r="G28" s="163">
        <v>203</v>
      </c>
      <c r="H28" s="162">
        <v>8</v>
      </c>
      <c r="I28" s="162">
        <f t="shared" si="2"/>
        <v>25.375</v>
      </c>
      <c r="J28" s="162">
        <v>8</v>
      </c>
      <c r="K28" s="162">
        <v>0</v>
      </c>
      <c r="L28" s="163">
        <v>1162.32</v>
      </c>
      <c r="M28" s="163">
        <v>203</v>
      </c>
      <c r="N28" s="160" t="s">
        <v>190</v>
      </c>
      <c r="O28" s="158" t="s">
        <v>34</v>
      </c>
      <c r="P28" s="140"/>
      <c r="Q28" s="172"/>
      <c r="R28" s="172"/>
      <c r="S28" s="172"/>
      <c r="T28" s="172"/>
      <c r="U28" s="173"/>
      <c r="V28" s="173"/>
      <c r="W28" s="174"/>
      <c r="X28" s="173"/>
      <c r="Y28" s="139"/>
      <c r="Z28" s="174"/>
    </row>
    <row r="29" spans="1:27" ht="25.35" customHeight="1">
      <c r="A29" s="157">
        <v>15</v>
      </c>
      <c r="B29" s="176">
        <v>8</v>
      </c>
      <c r="C29" s="164" t="s">
        <v>228</v>
      </c>
      <c r="D29" s="163">
        <v>1076.79</v>
      </c>
      <c r="E29" s="162">
        <v>9941.41</v>
      </c>
      <c r="F29" s="168">
        <f>(D29-E29)/E29</f>
        <v>-0.89168639056230448</v>
      </c>
      <c r="G29" s="163">
        <v>173</v>
      </c>
      <c r="H29" s="162">
        <v>23</v>
      </c>
      <c r="I29" s="162">
        <f t="shared" si="2"/>
        <v>7.5217391304347823</v>
      </c>
      <c r="J29" s="162">
        <v>7</v>
      </c>
      <c r="K29" s="162">
        <v>2</v>
      </c>
      <c r="L29" s="163">
        <v>11018</v>
      </c>
      <c r="M29" s="163">
        <v>1715</v>
      </c>
      <c r="N29" s="160">
        <v>44414</v>
      </c>
      <c r="O29" s="158" t="s">
        <v>33</v>
      </c>
      <c r="P29" s="140"/>
      <c r="Q29" s="172"/>
      <c r="R29" s="172"/>
      <c r="S29" s="172"/>
      <c r="T29" s="172"/>
      <c r="U29" s="173"/>
      <c r="V29" s="173"/>
      <c r="W29" s="174"/>
      <c r="X29" s="173"/>
      <c r="Y29" s="139"/>
      <c r="Z29" s="174"/>
    </row>
    <row r="30" spans="1:27" ht="25.35" customHeight="1">
      <c r="A30" s="157">
        <v>16</v>
      </c>
      <c r="B30" s="176">
        <v>10</v>
      </c>
      <c r="C30" s="164" t="s">
        <v>215</v>
      </c>
      <c r="D30" s="163">
        <v>949.59</v>
      </c>
      <c r="E30" s="162">
        <v>5420.53</v>
      </c>
      <c r="F30" s="168">
        <f>(D30-E30)/E30</f>
        <v>-0.82481602352537475</v>
      </c>
      <c r="G30" s="163">
        <v>157</v>
      </c>
      <c r="H30" s="162">
        <v>11</v>
      </c>
      <c r="I30" s="162">
        <f t="shared" si="2"/>
        <v>14.272727272727273</v>
      </c>
      <c r="J30" s="162">
        <v>4</v>
      </c>
      <c r="K30" s="162">
        <v>4</v>
      </c>
      <c r="L30" s="163">
        <v>30774</v>
      </c>
      <c r="M30" s="163">
        <v>5110</v>
      </c>
      <c r="N30" s="160">
        <v>44400</v>
      </c>
      <c r="O30" s="158" t="s">
        <v>52</v>
      </c>
      <c r="P30" s="78"/>
      <c r="Q30" s="172"/>
      <c r="R30" s="172"/>
      <c r="S30" s="172"/>
      <c r="T30" s="172"/>
      <c r="U30" s="173"/>
      <c r="V30" s="173"/>
      <c r="W30" s="174"/>
      <c r="X30" s="173"/>
      <c r="Y30" s="174"/>
      <c r="Z30" s="139"/>
      <c r="AA30" s="139"/>
    </row>
    <row r="31" spans="1:27" ht="25.35" customHeight="1">
      <c r="A31" s="157">
        <v>17</v>
      </c>
      <c r="B31" s="177" t="s">
        <v>40</v>
      </c>
      <c r="C31" s="164" t="s">
        <v>245</v>
      </c>
      <c r="D31" s="163">
        <v>939</v>
      </c>
      <c r="E31" s="162" t="s">
        <v>30</v>
      </c>
      <c r="F31" s="162" t="s">
        <v>30</v>
      </c>
      <c r="G31" s="163">
        <v>203</v>
      </c>
      <c r="H31" s="162">
        <v>2</v>
      </c>
      <c r="I31" s="162">
        <f t="shared" si="2"/>
        <v>101.5</v>
      </c>
      <c r="J31" s="162">
        <v>2</v>
      </c>
      <c r="K31" s="162">
        <v>0</v>
      </c>
      <c r="L31" s="163">
        <v>939</v>
      </c>
      <c r="M31" s="163">
        <v>203</v>
      </c>
      <c r="N31" s="160" t="s">
        <v>190</v>
      </c>
      <c r="O31" s="154" t="s">
        <v>113</v>
      </c>
      <c r="P31" s="140"/>
      <c r="Q31" s="172"/>
      <c r="R31" s="172"/>
      <c r="S31" s="172"/>
      <c r="T31" s="172"/>
      <c r="U31" s="172"/>
      <c r="V31" s="173"/>
      <c r="W31" s="139"/>
      <c r="X31" s="173"/>
      <c r="Y31" s="174"/>
      <c r="Z31" s="174"/>
    </row>
    <row r="32" spans="1:27" ht="25.35" customHeight="1">
      <c r="A32" s="157">
        <v>18</v>
      </c>
      <c r="B32" s="176">
        <v>11</v>
      </c>
      <c r="C32" s="164" t="s">
        <v>188</v>
      </c>
      <c r="D32" s="163">
        <v>823.7</v>
      </c>
      <c r="E32" s="162">
        <v>3031.62</v>
      </c>
      <c r="F32" s="168">
        <f>(D32-E32)/E32</f>
        <v>-0.7282970820881246</v>
      </c>
      <c r="G32" s="163">
        <v>133</v>
      </c>
      <c r="H32" s="162">
        <v>17</v>
      </c>
      <c r="I32" s="162">
        <f t="shared" si="2"/>
        <v>7.8235294117647056</v>
      </c>
      <c r="J32" s="162">
        <v>2</v>
      </c>
      <c r="K32" s="162">
        <v>6</v>
      </c>
      <c r="L32" s="163">
        <v>88726</v>
      </c>
      <c r="M32" s="163">
        <v>13900</v>
      </c>
      <c r="N32" s="160">
        <v>44386</v>
      </c>
      <c r="O32" s="158" t="s">
        <v>32</v>
      </c>
      <c r="P32" s="140"/>
      <c r="R32" s="161"/>
      <c r="T32" s="140"/>
      <c r="U32" s="139"/>
      <c r="V32" s="139"/>
      <c r="W32" s="139"/>
      <c r="X32" s="139"/>
      <c r="Y32" s="139"/>
      <c r="Z32" s="140"/>
    </row>
    <row r="33" spans="1:27" ht="25.35" customHeight="1">
      <c r="A33" s="157">
        <v>19</v>
      </c>
      <c r="B33" s="176">
        <v>14</v>
      </c>
      <c r="C33" s="164" t="s">
        <v>230</v>
      </c>
      <c r="D33" s="163">
        <v>580.79999999999995</v>
      </c>
      <c r="E33" s="162">
        <v>1024.81</v>
      </c>
      <c r="F33" s="168">
        <f>(D33-E33)/E33</f>
        <v>-0.4332607995628458</v>
      </c>
      <c r="G33" s="163">
        <v>122</v>
      </c>
      <c r="H33" s="162" t="s">
        <v>30</v>
      </c>
      <c r="I33" s="162" t="s">
        <v>30</v>
      </c>
      <c r="J33" s="162">
        <v>5</v>
      </c>
      <c r="K33" s="162">
        <v>2</v>
      </c>
      <c r="L33" s="163">
        <v>1605.61</v>
      </c>
      <c r="M33" s="163">
        <v>308</v>
      </c>
      <c r="N33" s="160">
        <v>44414</v>
      </c>
      <c r="O33" s="158" t="s">
        <v>231</v>
      </c>
      <c r="P33" s="140"/>
      <c r="Q33" s="172"/>
      <c r="R33" s="172"/>
      <c r="S33" s="172"/>
      <c r="T33" s="172"/>
      <c r="U33" s="173"/>
      <c r="V33" s="173"/>
      <c r="W33" s="174"/>
      <c r="X33" s="139"/>
      <c r="Y33" s="173"/>
      <c r="Z33" s="174"/>
    </row>
    <row r="34" spans="1:27" ht="25.35" customHeight="1">
      <c r="A34" s="157">
        <v>20</v>
      </c>
      <c r="B34" s="176">
        <v>20</v>
      </c>
      <c r="C34" s="169" t="s">
        <v>124</v>
      </c>
      <c r="D34" s="163">
        <v>571.5</v>
      </c>
      <c r="E34" s="162">
        <v>332.9</v>
      </c>
      <c r="F34" s="168">
        <f>(D34-E34)/E34</f>
        <v>0.71673175127665978</v>
      </c>
      <c r="G34" s="163">
        <v>135</v>
      </c>
      <c r="H34" s="162">
        <v>14</v>
      </c>
      <c r="I34" s="162">
        <f>G34/H34</f>
        <v>9.6428571428571423</v>
      </c>
      <c r="J34" s="162">
        <v>1</v>
      </c>
      <c r="K34" s="162">
        <v>11</v>
      </c>
      <c r="L34" s="163">
        <v>82535</v>
      </c>
      <c r="M34" s="163">
        <v>18367</v>
      </c>
      <c r="N34" s="160">
        <v>44351</v>
      </c>
      <c r="O34" s="158" t="s">
        <v>52</v>
      </c>
      <c r="P34" s="140"/>
      <c r="R34" s="161"/>
      <c r="T34" s="140"/>
      <c r="U34" s="139"/>
      <c r="V34" s="139"/>
      <c r="W34" s="139"/>
      <c r="X34" s="139"/>
      <c r="Y34" s="140"/>
      <c r="Z34" s="139"/>
    </row>
    <row r="35" spans="1:27" ht="25.35" customHeight="1">
      <c r="A35" s="144"/>
      <c r="B35" s="144"/>
      <c r="C35" s="159" t="s">
        <v>85</v>
      </c>
      <c r="D35" s="145">
        <f>SUM(D23:D34)</f>
        <v>181518.28999999998</v>
      </c>
      <c r="E35" s="145">
        <f t="shared" ref="E35:G35" si="3">SUM(E23:E34)</f>
        <v>202690.04</v>
      </c>
      <c r="F35" s="171">
        <f>(D35-E35)/E35</f>
        <v>-0.10445382516082205</v>
      </c>
      <c r="G35" s="145">
        <f t="shared" si="3"/>
        <v>33089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7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7" ht="25.35" customHeight="1">
      <c r="A37" s="157">
        <v>21</v>
      </c>
      <c r="B37" s="176">
        <v>15</v>
      </c>
      <c r="C37" s="164" t="s">
        <v>121</v>
      </c>
      <c r="D37" s="163">
        <v>466.4</v>
      </c>
      <c r="E37" s="162">
        <v>995.19</v>
      </c>
      <c r="F37" s="168">
        <f>(D37-E37)/E37</f>
        <v>-0.53134577316894271</v>
      </c>
      <c r="G37" s="163">
        <v>70</v>
      </c>
      <c r="H37" s="162">
        <v>4</v>
      </c>
      <c r="I37" s="162">
        <f>G37/H37</f>
        <v>17.5</v>
      </c>
      <c r="J37" s="162">
        <v>1</v>
      </c>
      <c r="K37" s="162">
        <v>11</v>
      </c>
      <c r="L37" s="163">
        <v>109801.29</v>
      </c>
      <c r="M37" s="163">
        <v>17534</v>
      </c>
      <c r="N37" s="160">
        <v>44351</v>
      </c>
      <c r="O37" s="158" t="s">
        <v>34</v>
      </c>
      <c r="P37" s="78"/>
      <c r="Q37" s="172"/>
      <c r="R37" s="172"/>
      <c r="S37" s="172"/>
      <c r="T37" s="172"/>
      <c r="U37" s="173"/>
      <c r="V37" s="173"/>
      <c r="W37" s="174"/>
      <c r="X37" s="173"/>
      <c r="Y37" s="174"/>
      <c r="Z37" s="139"/>
    </row>
    <row r="38" spans="1:27" ht="25.35" customHeight="1">
      <c r="A38" s="157">
        <v>22</v>
      </c>
      <c r="B38" s="176">
        <v>12</v>
      </c>
      <c r="C38" s="164" t="s">
        <v>229</v>
      </c>
      <c r="D38" s="163">
        <v>406.39</v>
      </c>
      <c r="E38" s="162">
        <v>2624.3</v>
      </c>
      <c r="F38" s="168">
        <f>(D38-E38)/E38</f>
        <v>-0.84514346682924979</v>
      </c>
      <c r="G38" s="163">
        <v>71</v>
      </c>
      <c r="H38" s="162">
        <v>11</v>
      </c>
      <c r="I38" s="162">
        <f>G38/H38</f>
        <v>6.4545454545454541</v>
      </c>
      <c r="J38" s="162">
        <v>4</v>
      </c>
      <c r="K38" s="162">
        <v>2</v>
      </c>
      <c r="L38" s="163">
        <v>3031</v>
      </c>
      <c r="M38" s="163">
        <v>531</v>
      </c>
      <c r="N38" s="160">
        <v>44414</v>
      </c>
      <c r="O38" s="158" t="s">
        <v>33</v>
      </c>
      <c r="P38" s="140"/>
      <c r="Q38" s="172"/>
      <c r="R38" s="172"/>
      <c r="S38" s="172"/>
      <c r="T38" s="172"/>
      <c r="U38" s="173"/>
      <c r="V38" s="173"/>
      <c r="W38" s="174"/>
      <c r="X38" s="174"/>
      <c r="Y38" s="173"/>
      <c r="Z38" s="139"/>
      <c r="AA38" s="139"/>
    </row>
    <row r="39" spans="1:27" ht="25.35" customHeight="1">
      <c r="A39" s="157">
        <v>23</v>
      </c>
      <c r="B39" s="176">
        <v>17</v>
      </c>
      <c r="C39" s="178" t="s">
        <v>170</v>
      </c>
      <c r="D39" s="163">
        <v>352.1</v>
      </c>
      <c r="E39" s="162">
        <v>642.9</v>
      </c>
      <c r="F39" s="168">
        <f>(D39-E39)/E39</f>
        <v>-0.45232540052885356</v>
      </c>
      <c r="G39" s="163">
        <v>104</v>
      </c>
      <c r="H39" s="162">
        <v>10</v>
      </c>
      <c r="I39" s="162">
        <f>G39/H39</f>
        <v>10.4</v>
      </c>
      <c r="J39" s="162">
        <v>2</v>
      </c>
      <c r="K39" s="162">
        <v>8</v>
      </c>
      <c r="L39" s="163">
        <v>46988.85</v>
      </c>
      <c r="M39" s="163">
        <v>10629</v>
      </c>
      <c r="N39" s="160">
        <v>44372</v>
      </c>
      <c r="O39" s="158" t="s">
        <v>43</v>
      </c>
      <c r="P39" s="140"/>
      <c r="Q39" s="172"/>
      <c r="R39" s="172"/>
      <c r="S39" s="172"/>
      <c r="T39" s="172"/>
      <c r="U39" s="173"/>
      <c r="V39" s="173"/>
      <c r="W39" s="174"/>
      <c r="X39" s="174"/>
      <c r="Y39" s="173"/>
      <c r="Z39" s="139"/>
      <c r="AA39" s="139"/>
    </row>
    <row r="40" spans="1:27" ht="25.35" customHeight="1">
      <c r="A40" s="157">
        <v>24</v>
      </c>
      <c r="B40" s="162" t="s">
        <v>30</v>
      </c>
      <c r="C40" s="166" t="s">
        <v>216</v>
      </c>
      <c r="D40" s="163">
        <v>339</v>
      </c>
      <c r="E40" s="162" t="s">
        <v>30</v>
      </c>
      <c r="F40" s="162" t="s">
        <v>30</v>
      </c>
      <c r="G40" s="163">
        <v>175</v>
      </c>
      <c r="H40" s="165">
        <v>12</v>
      </c>
      <c r="I40" s="162">
        <f>G40/H40</f>
        <v>14.583333333333334</v>
      </c>
      <c r="J40" s="162">
        <v>3</v>
      </c>
      <c r="K40" s="162" t="s">
        <v>30</v>
      </c>
      <c r="L40" s="163">
        <v>87559</v>
      </c>
      <c r="M40" s="163">
        <v>18538</v>
      </c>
      <c r="N40" s="160">
        <v>44008</v>
      </c>
      <c r="O40" s="158" t="s">
        <v>113</v>
      </c>
      <c r="P40" s="140"/>
      <c r="Q40" s="172"/>
      <c r="R40" s="172"/>
      <c r="S40" s="172"/>
      <c r="T40" s="172"/>
      <c r="U40" s="172"/>
      <c r="V40" s="173"/>
      <c r="W40" s="139"/>
      <c r="X40" s="174"/>
      <c r="Y40" s="174"/>
      <c r="Z40" s="173"/>
    </row>
    <row r="41" spans="1:27" ht="25.35" customHeight="1">
      <c r="A41" s="157">
        <v>25</v>
      </c>
      <c r="B41" s="176" t="s">
        <v>67</v>
      </c>
      <c r="C41" s="164" t="s">
        <v>246</v>
      </c>
      <c r="D41" s="163">
        <v>337.8</v>
      </c>
      <c r="E41" s="162" t="s">
        <v>30</v>
      </c>
      <c r="F41" s="162" t="s">
        <v>30</v>
      </c>
      <c r="G41" s="163">
        <v>73</v>
      </c>
      <c r="H41" s="162" t="s">
        <v>30</v>
      </c>
      <c r="I41" s="162" t="s">
        <v>30</v>
      </c>
      <c r="J41" s="162">
        <v>5</v>
      </c>
      <c r="K41" s="162">
        <v>1</v>
      </c>
      <c r="L41" s="163">
        <v>337.8</v>
      </c>
      <c r="M41" s="163">
        <v>73</v>
      </c>
      <c r="N41" s="160">
        <v>44421</v>
      </c>
      <c r="O41" s="158" t="s">
        <v>99</v>
      </c>
      <c r="P41" s="140"/>
      <c r="R41" s="161"/>
      <c r="T41" s="140"/>
      <c r="U41" s="139"/>
      <c r="V41" s="139"/>
      <c r="W41" s="140"/>
      <c r="X41" s="139"/>
      <c r="Y41" s="139"/>
      <c r="Z41" s="139"/>
    </row>
    <row r="42" spans="1:27" ht="25.35" customHeight="1">
      <c r="A42" s="157">
        <v>26</v>
      </c>
      <c r="B42" s="162" t="s">
        <v>30</v>
      </c>
      <c r="C42" s="166" t="s">
        <v>161</v>
      </c>
      <c r="D42" s="163">
        <v>302</v>
      </c>
      <c r="E42" s="162" t="s">
        <v>30</v>
      </c>
      <c r="F42" s="162" t="s">
        <v>30</v>
      </c>
      <c r="G42" s="163">
        <v>155</v>
      </c>
      <c r="H42" s="165">
        <v>8</v>
      </c>
      <c r="I42" s="162">
        <f>G42/H42</f>
        <v>19.375</v>
      </c>
      <c r="J42" s="162">
        <v>2</v>
      </c>
      <c r="K42" s="162" t="s">
        <v>30</v>
      </c>
      <c r="L42" s="163">
        <v>24833</v>
      </c>
      <c r="M42" s="163">
        <v>5572</v>
      </c>
      <c r="N42" s="160">
        <v>44099</v>
      </c>
      <c r="O42" s="158" t="s">
        <v>43</v>
      </c>
      <c r="P42" s="78"/>
      <c r="Q42" s="172"/>
      <c r="R42" s="172"/>
      <c r="S42" s="172"/>
      <c r="T42" s="172"/>
      <c r="U42" s="173"/>
      <c r="V42" s="173"/>
      <c r="W42" s="174"/>
      <c r="X42" s="173"/>
      <c r="Y42" s="174"/>
      <c r="Z42" s="139"/>
    </row>
    <row r="43" spans="1:27" ht="25.35" customHeight="1">
      <c r="A43" s="157">
        <v>27</v>
      </c>
      <c r="B43" s="167" t="s">
        <v>30</v>
      </c>
      <c r="C43" s="166" t="s">
        <v>194</v>
      </c>
      <c r="D43" s="163">
        <v>247</v>
      </c>
      <c r="E43" s="162" t="s">
        <v>30</v>
      </c>
      <c r="F43" s="162" t="s">
        <v>30</v>
      </c>
      <c r="G43" s="163">
        <v>129</v>
      </c>
      <c r="H43" s="165">
        <v>9</v>
      </c>
      <c r="I43" s="162">
        <f>G43/H43</f>
        <v>14.333333333333334</v>
      </c>
      <c r="J43" s="162">
        <v>3</v>
      </c>
      <c r="K43" s="162" t="s">
        <v>30</v>
      </c>
      <c r="L43" s="163">
        <v>136398</v>
      </c>
      <c r="M43" s="163">
        <v>28242</v>
      </c>
      <c r="N43" s="160">
        <v>43896</v>
      </c>
      <c r="O43" s="158" t="s">
        <v>32</v>
      </c>
      <c r="P43" s="140"/>
      <c r="Q43" s="172"/>
      <c r="R43" s="172"/>
      <c r="S43" s="172"/>
      <c r="T43" s="172"/>
      <c r="U43" s="173"/>
      <c r="V43" s="173"/>
      <c r="W43" s="173"/>
      <c r="X43" s="174"/>
      <c r="Y43" s="139"/>
      <c r="Z43" s="174"/>
    </row>
    <row r="44" spans="1:27" ht="25.35" customHeight="1">
      <c r="A44" s="157">
        <v>28</v>
      </c>
      <c r="B44" s="167" t="s">
        <v>30</v>
      </c>
      <c r="C44" s="164" t="s">
        <v>171</v>
      </c>
      <c r="D44" s="163">
        <v>234.49</v>
      </c>
      <c r="E44" s="162" t="s">
        <v>30</v>
      </c>
      <c r="F44" s="162" t="s">
        <v>30</v>
      </c>
      <c r="G44" s="163">
        <v>126</v>
      </c>
      <c r="H44" s="162">
        <v>7</v>
      </c>
      <c r="I44" s="162">
        <f>G44/H44</f>
        <v>18</v>
      </c>
      <c r="J44" s="162">
        <v>2</v>
      </c>
      <c r="K44" s="162" t="s">
        <v>30</v>
      </c>
      <c r="L44" s="163">
        <v>54968.99</v>
      </c>
      <c r="M44" s="163">
        <v>12936</v>
      </c>
      <c r="N44" s="160">
        <v>43861</v>
      </c>
      <c r="O44" s="158" t="s">
        <v>27</v>
      </c>
      <c r="P44" s="140"/>
      <c r="Q44" s="172"/>
      <c r="R44" s="172"/>
      <c r="S44" s="172"/>
      <c r="T44" s="172"/>
      <c r="U44" s="172"/>
      <c r="V44" s="173"/>
      <c r="W44" s="173"/>
      <c r="X44" s="174"/>
      <c r="Y44" s="139"/>
      <c r="Z44" s="174"/>
    </row>
    <row r="45" spans="1:27" ht="25.35" customHeight="1">
      <c r="A45" s="157">
        <v>29</v>
      </c>
      <c r="B45" s="177">
        <v>29</v>
      </c>
      <c r="C45" s="170" t="s">
        <v>75</v>
      </c>
      <c r="D45" s="163">
        <v>104</v>
      </c>
      <c r="E45" s="163">
        <v>44.5</v>
      </c>
      <c r="F45" s="168">
        <f>(D45-E45)/E45</f>
        <v>1.3370786516853932</v>
      </c>
      <c r="G45" s="163">
        <v>29</v>
      </c>
      <c r="H45" s="162">
        <v>1</v>
      </c>
      <c r="I45" s="162">
        <f>G45/H45</f>
        <v>29</v>
      </c>
      <c r="J45" s="162">
        <v>1</v>
      </c>
      <c r="K45" s="162">
        <v>15</v>
      </c>
      <c r="L45" s="163">
        <v>23835</v>
      </c>
      <c r="M45" s="163">
        <v>4208</v>
      </c>
      <c r="N45" s="160">
        <v>44323</v>
      </c>
      <c r="O45" s="158" t="s">
        <v>32</v>
      </c>
      <c r="P45" s="140"/>
      <c r="Q45" s="172"/>
      <c r="R45" s="172"/>
      <c r="S45" s="172"/>
      <c r="T45" s="172"/>
      <c r="U45" s="172"/>
      <c r="V45" s="173"/>
      <c r="W45" s="174"/>
      <c r="X45" s="173"/>
      <c r="Y45" s="139"/>
      <c r="Z45" s="174"/>
    </row>
    <row r="46" spans="1:27" ht="25.35" customHeight="1">
      <c r="A46" s="157">
        <v>30</v>
      </c>
      <c r="B46" s="176">
        <v>24</v>
      </c>
      <c r="C46" s="166" t="s">
        <v>98</v>
      </c>
      <c r="D46" s="163">
        <v>100</v>
      </c>
      <c r="E46" s="163">
        <v>230</v>
      </c>
      <c r="F46" s="168">
        <f>(D46-E46)/E46</f>
        <v>-0.56521739130434778</v>
      </c>
      <c r="G46" s="163">
        <v>19</v>
      </c>
      <c r="H46" s="162" t="s">
        <v>30</v>
      </c>
      <c r="I46" s="162" t="s">
        <v>30</v>
      </c>
      <c r="J46" s="162">
        <v>1</v>
      </c>
      <c r="K46" s="162">
        <v>14</v>
      </c>
      <c r="L46" s="163">
        <v>5817.92</v>
      </c>
      <c r="M46" s="163">
        <v>1165</v>
      </c>
      <c r="N46" s="160">
        <v>44330</v>
      </c>
      <c r="O46" s="158" t="s">
        <v>99</v>
      </c>
      <c r="P46" s="140"/>
      <c r="R46" s="161"/>
      <c r="T46" s="140"/>
      <c r="U46" s="139"/>
      <c r="V46" s="139"/>
      <c r="W46" s="140"/>
      <c r="X46" s="139"/>
      <c r="Y46" s="139"/>
      <c r="Z46" s="139"/>
    </row>
    <row r="47" spans="1:27" ht="25.35" customHeight="1">
      <c r="A47" s="144"/>
      <c r="B47" s="144"/>
      <c r="C47" s="159" t="s">
        <v>116</v>
      </c>
      <c r="D47" s="145">
        <f>SUM(D35:D46)</f>
        <v>184407.46999999997</v>
      </c>
      <c r="E47" s="145">
        <f t="shared" ref="E47:G47" si="4">SUM(E35:E46)</f>
        <v>207226.93</v>
      </c>
      <c r="F47" s="171">
        <f>(D47-E47)/E47</f>
        <v>-0.11011821677809935</v>
      </c>
      <c r="G47" s="145">
        <f t="shared" si="4"/>
        <v>34040</v>
      </c>
      <c r="H47" s="145"/>
      <c r="I47" s="147"/>
      <c r="J47" s="146"/>
      <c r="K47" s="148"/>
      <c r="L47" s="149"/>
      <c r="M47" s="153"/>
      <c r="N47" s="150"/>
      <c r="O47" s="154"/>
      <c r="P47" s="140"/>
      <c r="R47" s="140"/>
    </row>
    <row r="48" spans="1:27" ht="14.1" customHeight="1">
      <c r="A48" s="142"/>
      <c r="B48" s="151"/>
      <c r="C48" s="143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5"/>
      <c r="O48" s="141"/>
    </row>
    <row r="49" spans="1:26" ht="25.35" customHeight="1">
      <c r="A49" s="157">
        <v>31</v>
      </c>
      <c r="B49" s="176">
        <v>25</v>
      </c>
      <c r="C49" s="175" t="s">
        <v>44</v>
      </c>
      <c r="D49" s="163">
        <v>56</v>
      </c>
      <c r="E49" s="163">
        <v>159.5</v>
      </c>
      <c r="F49" s="168">
        <f>(D49-E49)/E49</f>
        <v>-0.64890282131661448</v>
      </c>
      <c r="G49" s="163">
        <v>8</v>
      </c>
      <c r="H49" s="162">
        <v>1</v>
      </c>
      <c r="I49" s="162">
        <f>G49/H49</f>
        <v>8</v>
      </c>
      <c r="J49" s="162">
        <v>1</v>
      </c>
      <c r="K49" s="162">
        <v>16</v>
      </c>
      <c r="L49" s="163">
        <v>23580.92</v>
      </c>
      <c r="M49" s="163">
        <v>4279</v>
      </c>
      <c r="N49" s="160">
        <v>44316</v>
      </c>
      <c r="O49" s="158" t="s">
        <v>43</v>
      </c>
      <c r="P49" s="140"/>
      <c r="Q49" s="172"/>
      <c r="R49" s="172"/>
      <c r="S49" s="172"/>
      <c r="T49" s="172"/>
      <c r="U49" s="172"/>
      <c r="V49" s="173"/>
      <c r="W49" s="174"/>
      <c r="X49" s="174"/>
      <c r="Y49" s="173"/>
      <c r="Z49" s="139"/>
    </row>
    <row r="50" spans="1:26" ht="25.35" customHeight="1">
      <c r="A50" s="157">
        <v>32</v>
      </c>
      <c r="B50" s="124">
        <v>19</v>
      </c>
      <c r="C50" s="164" t="s">
        <v>46</v>
      </c>
      <c r="D50" s="163">
        <v>14</v>
      </c>
      <c r="E50" s="162">
        <v>480.5</v>
      </c>
      <c r="F50" s="168">
        <f>(D50-E50)/E50</f>
        <v>-0.97086368366285125</v>
      </c>
      <c r="G50" s="163">
        <v>3</v>
      </c>
      <c r="H50" s="162">
        <v>1</v>
      </c>
      <c r="I50" s="162">
        <f>G50/H50</f>
        <v>3</v>
      </c>
      <c r="J50" s="162">
        <v>1</v>
      </c>
      <c r="K50" s="162" t="s">
        <v>30</v>
      </c>
      <c r="L50" s="163">
        <v>116376.92</v>
      </c>
      <c r="M50" s="163">
        <v>23816</v>
      </c>
      <c r="N50" s="160">
        <v>44106</v>
      </c>
      <c r="O50" s="158" t="s">
        <v>43</v>
      </c>
      <c r="P50" s="140"/>
      <c r="R50" s="161"/>
      <c r="T50" s="140"/>
      <c r="U50" s="139"/>
      <c r="V50" s="139"/>
      <c r="W50" s="139"/>
      <c r="X50" s="139"/>
      <c r="Y50" s="139"/>
      <c r="Z50" s="140"/>
    </row>
    <row r="51" spans="1:26" ht="25.35" customHeight="1">
      <c r="A51" s="144"/>
      <c r="B51" s="144"/>
      <c r="C51" s="159" t="s">
        <v>154</v>
      </c>
      <c r="D51" s="145">
        <f>SUM(D47:D50)</f>
        <v>184477.46999999997</v>
      </c>
      <c r="E51" s="145">
        <f t="shared" ref="E51:G51" si="5">SUM(E47:E50)</f>
        <v>207866.93</v>
      </c>
      <c r="F51" s="171">
        <f>(D51-E51)/E51</f>
        <v>-0.11252131351533418</v>
      </c>
      <c r="G51" s="145">
        <f t="shared" si="5"/>
        <v>34051</v>
      </c>
      <c r="H51" s="145"/>
      <c r="I51" s="147"/>
      <c r="J51" s="146"/>
      <c r="K51" s="148"/>
      <c r="L51" s="149"/>
      <c r="M51" s="153"/>
      <c r="N51" s="150"/>
      <c r="O51" s="154"/>
    </row>
    <row r="52" spans="1:26" ht="23.1" customHeight="1"/>
    <row r="53" spans="1:26" ht="17.25" customHeight="1"/>
    <row r="66" spans="16:18">
      <c r="R66" s="140"/>
    </row>
    <row r="69" spans="16:18">
      <c r="P69" s="140"/>
    </row>
    <row r="73" spans="16:18" ht="12" customHeight="1"/>
  </sheetData>
  <sortState xmlns:xlrd2="http://schemas.microsoft.com/office/spreadsheetml/2017/richdata2" ref="B13:O50">
    <sortCondition descending="1" ref="D13:D5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B9FA-19B6-4D3E-A452-A191DCC404C2}">
  <dimension ref="A1:AA68"/>
  <sheetViews>
    <sheetView topLeftCell="A25" zoomScale="60" zoomScaleNormal="60" workbookViewId="0">
      <selection activeCell="C42" sqref="C42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3.6640625" style="137" customWidth="1"/>
    <col min="24" max="24" width="12" style="137" bestFit="1" customWidth="1"/>
    <col min="25" max="25" width="11.44140625" style="137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234</v>
      </c>
      <c r="F1" s="2"/>
      <c r="G1" s="2"/>
      <c r="H1" s="2"/>
      <c r="I1" s="2"/>
    </row>
    <row r="2" spans="1:27" ht="19.5" customHeight="1">
      <c r="E2" s="2" t="s">
        <v>235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138" t="s">
        <v>232</v>
      </c>
      <c r="E6" s="138" t="s">
        <v>222</v>
      </c>
      <c r="F6" s="343"/>
      <c r="G6" s="138" t="s">
        <v>232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186"/>
      <c r="E9" s="186"/>
      <c r="F9" s="342" t="s">
        <v>15</v>
      </c>
      <c r="G9" s="186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 ht="21.6">
      <c r="A10" s="346"/>
      <c r="B10" s="346"/>
      <c r="C10" s="343"/>
      <c r="D10" s="187" t="s">
        <v>233</v>
      </c>
      <c r="E10" s="187" t="s">
        <v>223</v>
      </c>
      <c r="F10" s="343"/>
      <c r="G10" s="187" t="s">
        <v>233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187" t="s">
        <v>14</v>
      </c>
      <c r="E11" s="138" t="s">
        <v>14</v>
      </c>
      <c r="F11" s="343"/>
      <c r="G11" s="187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188"/>
      <c r="E12" s="5" t="s">
        <v>2</v>
      </c>
      <c r="F12" s="344"/>
      <c r="G12" s="188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139"/>
      <c r="X12" s="8"/>
      <c r="Y12" s="139"/>
      <c r="Z12" s="33"/>
    </row>
    <row r="13" spans="1:27" ht="25.35" customHeight="1">
      <c r="A13" s="157">
        <v>1</v>
      </c>
      <c r="B13" s="176">
        <v>1</v>
      </c>
      <c r="C13" s="164" t="s">
        <v>213</v>
      </c>
      <c r="D13" s="163">
        <v>51366.330000000016</v>
      </c>
      <c r="E13" s="162">
        <v>67440.81</v>
      </c>
      <c r="F13" s="168">
        <f>(D13-E13)/E13</f>
        <v>-0.23834945042919831</v>
      </c>
      <c r="G13" s="163">
        <v>8310</v>
      </c>
      <c r="H13" s="162">
        <v>333</v>
      </c>
      <c r="I13" s="162">
        <f t="shared" ref="I13:I22" si="0">G13/H13</f>
        <v>24.954954954954953</v>
      </c>
      <c r="J13" s="162">
        <v>18</v>
      </c>
      <c r="K13" s="162">
        <v>2</v>
      </c>
      <c r="L13" s="163">
        <v>125834.24000000001</v>
      </c>
      <c r="M13" s="163">
        <v>19790</v>
      </c>
      <c r="N13" s="160">
        <v>44407</v>
      </c>
      <c r="O13" s="158" t="s">
        <v>212</v>
      </c>
      <c r="P13" s="140"/>
      <c r="R13" s="161"/>
      <c r="T13" s="140"/>
      <c r="U13" s="139"/>
      <c r="V13" s="139"/>
      <c r="W13" s="139"/>
      <c r="X13" s="140"/>
      <c r="Y13" s="139"/>
      <c r="Z13" s="139"/>
    </row>
    <row r="14" spans="1:27" ht="25.35" customHeight="1">
      <c r="A14" s="157">
        <v>2</v>
      </c>
      <c r="B14" s="176" t="s">
        <v>67</v>
      </c>
      <c r="C14" s="164" t="s">
        <v>225</v>
      </c>
      <c r="D14" s="163">
        <v>48833.64</v>
      </c>
      <c r="E14" s="162" t="s">
        <v>30</v>
      </c>
      <c r="F14" s="162" t="s">
        <v>30</v>
      </c>
      <c r="G14" s="163">
        <v>7055</v>
      </c>
      <c r="H14" s="162">
        <v>213</v>
      </c>
      <c r="I14" s="162">
        <f t="shared" si="0"/>
        <v>33.122065727699528</v>
      </c>
      <c r="J14" s="162">
        <v>15</v>
      </c>
      <c r="K14" s="162">
        <v>1</v>
      </c>
      <c r="L14" s="163">
        <v>53638.98</v>
      </c>
      <c r="M14" s="163">
        <v>7753</v>
      </c>
      <c r="N14" s="160">
        <v>44414</v>
      </c>
      <c r="O14" s="158" t="s">
        <v>34</v>
      </c>
      <c r="P14" s="140"/>
      <c r="Q14" s="172"/>
      <c r="R14" s="172"/>
      <c r="S14" s="172"/>
      <c r="T14" s="172"/>
      <c r="U14" s="173"/>
      <c r="V14" s="173"/>
      <c r="W14" s="173"/>
      <c r="X14" s="174"/>
      <c r="Y14" s="174"/>
      <c r="Z14" s="139"/>
      <c r="AA14" s="139"/>
    </row>
    <row r="15" spans="1:27" ht="25.35" customHeight="1">
      <c r="A15" s="157">
        <v>3</v>
      </c>
      <c r="B15" s="176">
        <v>2</v>
      </c>
      <c r="C15" s="164" t="s">
        <v>207</v>
      </c>
      <c r="D15" s="163">
        <v>40978.85</v>
      </c>
      <c r="E15" s="162">
        <v>45060.38</v>
      </c>
      <c r="F15" s="168">
        <f>(D15-E15)/E15</f>
        <v>-9.0579129603434311E-2</v>
      </c>
      <c r="G15" s="163">
        <v>8744</v>
      </c>
      <c r="H15" s="162">
        <v>247</v>
      </c>
      <c r="I15" s="162">
        <f t="shared" si="0"/>
        <v>35.400809716599191</v>
      </c>
      <c r="J15" s="162">
        <v>18</v>
      </c>
      <c r="K15" s="162">
        <v>3</v>
      </c>
      <c r="L15" s="163">
        <v>141868</v>
      </c>
      <c r="M15" s="163">
        <v>30609</v>
      </c>
      <c r="N15" s="160">
        <v>44400</v>
      </c>
      <c r="O15" s="158" t="s">
        <v>32</v>
      </c>
      <c r="P15" s="140"/>
      <c r="Q15" s="172"/>
      <c r="R15" s="172"/>
      <c r="S15" s="172"/>
      <c r="T15" s="172"/>
      <c r="U15" s="173"/>
      <c r="V15" s="173"/>
      <c r="W15" s="174"/>
      <c r="X15" s="174"/>
      <c r="Y15" s="173"/>
      <c r="Z15" s="139"/>
      <c r="AA15" s="139"/>
    </row>
    <row r="16" spans="1:27" ht="25.35" customHeight="1">
      <c r="A16" s="157">
        <v>4</v>
      </c>
      <c r="B16" s="176">
        <v>4</v>
      </c>
      <c r="C16" s="164" t="s">
        <v>191</v>
      </c>
      <c r="D16" s="163">
        <v>16187.86</v>
      </c>
      <c r="E16" s="162">
        <v>19229.189999999999</v>
      </c>
      <c r="F16" s="168">
        <f>(D16-E16)/E16</f>
        <v>-0.15816214827561631</v>
      </c>
      <c r="G16" s="163">
        <v>3372</v>
      </c>
      <c r="H16" s="162">
        <v>136</v>
      </c>
      <c r="I16" s="162">
        <f t="shared" si="0"/>
        <v>24.794117647058822</v>
      </c>
      <c r="J16" s="162">
        <v>9</v>
      </c>
      <c r="K16" s="162">
        <v>4</v>
      </c>
      <c r="L16" s="163">
        <v>129119.64</v>
      </c>
      <c r="M16" s="163">
        <v>26457</v>
      </c>
      <c r="N16" s="160">
        <v>44393</v>
      </c>
      <c r="O16" s="154" t="s">
        <v>34</v>
      </c>
      <c r="P16" s="140"/>
      <c r="Q16" s="172"/>
      <c r="R16" s="172"/>
      <c r="S16" s="172"/>
      <c r="T16" s="172"/>
      <c r="U16" s="173"/>
      <c r="V16" s="173"/>
      <c r="W16" s="173"/>
      <c r="X16" s="174"/>
      <c r="Y16" s="139"/>
      <c r="Z16" s="174"/>
    </row>
    <row r="17" spans="1:27" ht="25.35" customHeight="1">
      <c r="A17" s="157">
        <v>5</v>
      </c>
      <c r="B17" s="176">
        <v>3</v>
      </c>
      <c r="C17" s="164" t="s">
        <v>217</v>
      </c>
      <c r="D17" s="163">
        <v>15753.12</v>
      </c>
      <c r="E17" s="162">
        <v>20332.669999999998</v>
      </c>
      <c r="F17" s="168">
        <f>(D17-E17)/E17</f>
        <v>-0.22523111819549513</v>
      </c>
      <c r="G17" s="163">
        <v>2762</v>
      </c>
      <c r="H17" s="162">
        <v>168</v>
      </c>
      <c r="I17" s="162">
        <f t="shared" si="0"/>
        <v>16.44047619047619</v>
      </c>
      <c r="J17" s="162">
        <v>12</v>
      </c>
      <c r="K17" s="162">
        <v>2</v>
      </c>
      <c r="L17" s="163">
        <v>36472</v>
      </c>
      <c r="M17" s="163">
        <v>6451</v>
      </c>
      <c r="N17" s="160">
        <v>44407</v>
      </c>
      <c r="O17" s="158" t="s">
        <v>32</v>
      </c>
      <c r="P17" s="140"/>
      <c r="Q17" s="172"/>
      <c r="R17" s="172"/>
      <c r="S17" s="172"/>
      <c r="T17" s="172"/>
      <c r="U17" s="173"/>
      <c r="V17" s="173"/>
      <c r="W17" s="173"/>
      <c r="X17" s="174"/>
      <c r="Y17" s="139"/>
      <c r="Z17" s="174"/>
    </row>
    <row r="18" spans="1:27" ht="25.35" customHeight="1">
      <c r="A18" s="157">
        <v>6</v>
      </c>
      <c r="B18" s="176" t="s">
        <v>67</v>
      </c>
      <c r="C18" s="164" t="s">
        <v>227</v>
      </c>
      <c r="D18" s="163">
        <v>14329.59</v>
      </c>
      <c r="E18" s="162" t="s">
        <v>30</v>
      </c>
      <c r="F18" s="162" t="s">
        <v>30</v>
      </c>
      <c r="G18" s="163">
        <v>3319</v>
      </c>
      <c r="H18" s="162">
        <v>212</v>
      </c>
      <c r="I18" s="162">
        <f t="shared" si="0"/>
        <v>15.65566037735849</v>
      </c>
      <c r="J18" s="162">
        <v>16</v>
      </c>
      <c r="K18" s="162">
        <v>1</v>
      </c>
      <c r="L18" s="163">
        <v>14329.59</v>
      </c>
      <c r="M18" s="163">
        <v>3319</v>
      </c>
      <c r="N18" s="160">
        <v>44414</v>
      </c>
      <c r="O18" s="158" t="s">
        <v>27</v>
      </c>
      <c r="P18" s="140"/>
      <c r="Q18" s="172"/>
      <c r="R18" s="172"/>
      <c r="S18" s="172"/>
      <c r="T18" s="172"/>
      <c r="U18" s="173"/>
      <c r="V18" s="173"/>
      <c r="W18" s="173"/>
      <c r="X18" s="174"/>
      <c r="Y18" s="139"/>
      <c r="Z18" s="174"/>
    </row>
    <row r="19" spans="1:27" ht="25.35" customHeight="1">
      <c r="A19" s="157">
        <v>7</v>
      </c>
      <c r="B19" s="176">
        <v>5</v>
      </c>
      <c r="C19" s="164" t="s">
        <v>192</v>
      </c>
      <c r="D19" s="163">
        <v>12145.51</v>
      </c>
      <c r="E19" s="162">
        <v>15121.84</v>
      </c>
      <c r="F19" s="168">
        <f>(D19-E19)/E19</f>
        <v>-0.19682327018405166</v>
      </c>
      <c r="G19" s="163">
        <v>1892</v>
      </c>
      <c r="H19" s="162">
        <v>56</v>
      </c>
      <c r="I19" s="162">
        <f t="shared" si="0"/>
        <v>33.785714285714285</v>
      </c>
      <c r="J19" s="162">
        <v>6</v>
      </c>
      <c r="K19" s="162">
        <v>4</v>
      </c>
      <c r="L19" s="163">
        <v>72290.02</v>
      </c>
      <c r="M19" s="163">
        <v>11619</v>
      </c>
      <c r="N19" s="160">
        <v>44393</v>
      </c>
      <c r="O19" s="158" t="s">
        <v>73</v>
      </c>
      <c r="P19" s="140"/>
      <c r="Q19" s="172"/>
      <c r="R19" s="172"/>
      <c r="S19" s="172"/>
      <c r="T19" s="172"/>
      <c r="U19" s="173"/>
      <c r="V19" s="173"/>
      <c r="W19" s="173"/>
      <c r="X19" s="174"/>
      <c r="Y19" s="139"/>
      <c r="Z19" s="174"/>
    </row>
    <row r="20" spans="1:27" ht="25.35" customHeight="1">
      <c r="A20" s="157">
        <v>8</v>
      </c>
      <c r="B20" s="176" t="s">
        <v>67</v>
      </c>
      <c r="C20" s="164" t="s">
        <v>228</v>
      </c>
      <c r="D20" s="163">
        <v>9941.41</v>
      </c>
      <c r="E20" s="162" t="s">
        <v>30</v>
      </c>
      <c r="F20" s="162" t="s">
        <v>30</v>
      </c>
      <c r="G20" s="163">
        <v>1542</v>
      </c>
      <c r="H20" s="162">
        <v>152</v>
      </c>
      <c r="I20" s="162">
        <f t="shared" si="0"/>
        <v>10.144736842105264</v>
      </c>
      <c r="J20" s="162">
        <v>10</v>
      </c>
      <c r="K20" s="162">
        <v>1</v>
      </c>
      <c r="L20" s="163">
        <v>9941</v>
      </c>
      <c r="M20" s="163">
        <v>1542</v>
      </c>
      <c r="N20" s="160">
        <v>44414</v>
      </c>
      <c r="O20" s="158" t="s">
        <v>33</v>
      </c>
      <c r="P20" s="140"/>
      <c r="Q20" s="172"/>
      <c r="R20" s="172"/>
      <c r="S20" s="172"/>
      <c r="T20" s="172"/>
      <c r="U20" s="173"/>
      <c r="V20" s="173"/>
      <c r="W20" s="173"/>
      <c r="X20" s="174"/>
      <c r="Y20" s="139"/>
      <c r="Z20" s="174"/>
    </row>
    <row r="21" spans="1:27" ht="25.35" customHeight="1">
      <c r="A21" s="157">
        <v>9</v>
      </c>
      <c r="B21" s="176">
        <v>6</v>
      </c>
      <c r="C21" s="164" t="s">
        <v>163</v>
      </c>
      <c r="D21" s="163">
        <v>8706.26</v>
      </c>
      <c r="E21" s="162">
        <v>11986.14</v>
      </c>
      <c r="F21" s="168">
        <f>(D21-E21)/E21</f>
        <v>-0.27363938682511629</v>
      </c>
      <c r="G21" s="163">
        <v>1440</v>
      </c>
      <c r="H21" s="162">
        <v>59</v>
      </c>
      <c r="I21" s="162">
        <f t="shared" si="0"/>
        <v>24.406779661016948</v>
      </c>
      <c r="J21" s="162">
        <v>8</v>
      </c>
      <c r="K21" s="162">
        <v>7</v>
      </c>
      <c r="L21" s="163">
        <v>212826</v>
      </c>
      <c r="M21" s="163">
        <v>33758</v>
      </c>
      <c r="N21" s="160">
        <v>44372</v>
      </c>
      <c r="O21" s="158" t="s">
        <v>52</v>
      </c>
      <c r="P21" s="78"/>
      <c r="Q21" s="172"/>
      <c r="R21" s="172"/>
      <c r="S21" s="172"/>
      <c r="T21" s="172"/>
      <c r="U21" s="173"/>
      <c r="V21" s="173"/>
      <c r="W21" s="173"/>
      <c r="X21" s="174"/>
      <c r="Y21" s="174"/>
      <c r="Z21" s="139"/>
      <c r="AA21" s="139"/>
    </row>
    <row r="22" spans="1:27" ht="25.35" customHeight="1">
      <c r="A22" s="157">
        <v>10</v>
      </c>
      <c r="B22" s="176">
        <v>7</v>
      </c>
      <c r="C22" s="164" t="s">
        <v>215</v>
      </c>
      <c r="D22" s="163">
        <v>5420.53</v>
      </c>
      <c r="E22" s="162">
        <v>9950.52</v>
      </c>
      <c r="F22" s="168">
        <f>(D22-E22)/E22</f>
        <v>-0.45525158484179729</v>
      </c>
      <c r="G22" s="163">
        <v>882</v>
      </c>
      <c r="H22" s="162">
        <v>40</v>
      </c>
      <c r="I22" s="162">
        <f t="shared" si="0"/>
        <v>22.05</v>
      </c>
      <c r="J22" s="162">
        <v>7</v>
      </c>
      <c r="K22" s="162">
        <v>3</v>
      </c>
      <c r="L22" s="163">
        <v>29824</v>
      </c>
      <c r="M22" s="163">
        <v>4953</v>
      </c>
      <c r="N22" s="160">
        <v>44400</v>
      </c>
      <c r="O22" s="158" t="s">
        <v>52</v>
      </c>
      <c r="P22" s="78"/>
      <c r="Q22" s="172"/>
      <c r="R22" s="172"/>
      <c r="S22" s="172"/>
      <c r="T22" s="172"/>
      <c r="U22" s="173"/>
      <c r="V22" s="173"/>
      <c r="W22" s="173"/>
      <c r="X22" s="174"/>
      <c r="Y22" s="174"/>
      <c r="Z22" s="139"/>
    </row>
    <row r="23" spans="1:27" ht="25.35" customHeight="1">
      <c r="A23" s="144"/>
      <c r="B23" s="144"/>
      <c r="C23" s="159" t="s">
        <v>29</v>
      </c>
      <c r="D23" s="145">
        <f>SUM(D13:D22)</f>
        <v>223663.1</v>
      </c>
      <c r="E23" s="145">
        <f t="shared" ref="E23:G23" si="1">SUM(E13:E22)</f>
        <v>189121.54999999996</v>
      </c>
      <c r="F23" s="171">
        <f>(D23-E23)/E23</f>
        <v>0.18264206273690151</v>
      </c>
      <c r="G23" s="145">
        <f t="shared" si="1"/>
        <v>39318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7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7" ht="25.35" customHeight="1">
      <c r="A25" s="157">
        <v>11</v>
      </c>
      <c r="B25" s="176">
        <v>9</v>
      </c>
      <c r="C25" s="164" t="s">
        <v>188</v>
      </c>
      <c r="D25" s="163">
        <v>3031.62</v>
      </c>
      <c r="E25" s="162">
        <v>4636.0200000000004</v>
      </c>
      <c r="F25" s="168">
        <f>(D25-E25)/E25</f>
        <v>-0.34607270891842579</v>
      </c>
      <c r="G25" s="163">
        <v>486</v>
      </c>
      <c r="H25" s="162">
        <v>38</v>
      </c>
      <c r="I25" s="162">
        <f>G25/H25</f>
        <v>12.789473684210526</v>
      </c>
      <c r="J25" s="162">
        <v>4</v>
      </c>
      <c r="K25" s="162">
        <v>5</v>
      </c>
      <c r="L25" s="163">
        <v>87902</v>
      </c>
      <c r="M25" s="163">
        <v>13767</v>
      </c>
      <c r="N25" s="160">
        <v>44386</v>
      </c>
      <c r="O25" s="158" t="s">
        <v>32</v>
      </c>
      <c r="P25" s="140"/>
      <c r="Q25" s="172"/>
      <c r="R25" s="172"/>
      <c r="S25" s="172"/>
      <c r="T25" s="172"/>
      <c r="U25" s="173"/>
      <c r="V25" s="173"/>
      <c r="W25" s="174"/>
      <c r="X25" s="174"/>
      <c r="Y25" s="173"/>
      <c r="Z25" s="139"/>
      <c r="AA25" s="139"/>
    </row>
    <row r="26" spans="1:27" ht="25.35" customHeight="1">
      <c r="A26" s="157">
        <v>12</v>
      </c>
      <c r="B26" s="176" t="s">
        <v>67</v>
      </c>
      <c r="C26" s="164" t="s">
        <v>229</v>
      </c>
      <c r="D26" s="163">
        <v>2624.3</v>
      </c>
      <c r="E26" s="162" t="s">
        <v>30</v>
      </c>
      <c r="F26" s="162" t="s">
        <v>30</v>
      </c>
      <c r="G26" s="163">
        <v>460</v>
      </c>
      <c r="H26" s="162">
        <v>60</v>
      </c>
      <c r="I26" s="162">
        <f>G26/H26</f>
        <v>7.666666666666667</v>
      </c>
      <c r="J26" s="162">
        <v>9</v>
      </c>
      <c r="K26" s="162">
        <v>1</v>
      </c>
      <c r="L26" s="163">
        <v>2624</v>
      </c>
      <c r="M26" s="163">
        <v>460</v>
      </c>
      <c r="N26" s="160">
        <v>44414</v>
      </c>
      <c r="O26" s="158" t="s">
        <v>33</v>
      </c>
      <c r="P26" s="140"/>
      <c r="Q26" s="172"/>
      <c r="R26" s="172"/>
      <c r="S26" s="172"/>
      <c r="T26" s="172"/>
      <c r="U26" s="173"/>
      <c r="V26" s="173"/>
      <c r="W26" s="174"/>
      <c r="X26" s="174"/>
      <c r="Y26" s="173"/>
      <c r="Z26" s="139"/>
      <c r="AA26" s="139"/>
    </row>
    <row r="27" spans="1:27" ht="25.35" customHeight="1">
      <c r="A27" s="157">
        <v>13</v>
      </c>
      <c r="B27" s="177">
        <v>10</v>
      </c>
      <c r="C27" s="164" t="s">
        <v>179</v>
      </c>
      <c r="D27" s="163">
        <v>1241.07</v>
      </c>
      <c r="E27" s="162">
        <v>1912.98</v>
      </c>
      <c r="F27" s="168">
        <f>(D27-E27)/E27</f>
        <v>-0.35123733651162065</v>
      </c>
      <c r="G27" s="163">
        <v>286</v>
      </c>
      <c r="H27" s="162">
        <v>21</v>
      </c>
      <c r="I27" s="162">
        <f>G27/H27</f>
        <v>13.619047619047619</v>
      </c>
      <c r="J27" s="162">
        <v>3</v>
      </c>
      <c r="K27" s="162">
        <v>6</v>
      </c>
      <c r="L27" s="163">
        <v>44583</v>
      </c>
      <c r="M27" s="163">
        <v>9818</v>
      </c>
      <c r="N27" s="160">
        <v>44379</v>
      </c>
      <c r="O27" s="158" t="s">
        <v>52</v>
      </c>
      <c r="P27" s="140"/>
      <c r="Q27" s="172"/>
      <c r="R27" s="172"/>
      <c r="S27" s="172"/>
      <c r="T27" s="172"/>
      <c r="U27" s="172"/>
      <c r="V27" s="173"/>
      <c r="W27" s="174"/>
      <c r="X27" s="139"/>
      <c r="Y27" s="174"/>
      <c r="Z27" s="173"/>
    </row>
    <row r="28" spans="1:27" ht="25.35" customHeight="1">
      <c r="A28" s="157">
        <v>14</v>
      </c>
      <c r="B28" s="176" t="s">
        <v>67</v>
      </c>
      <c r="C28" s="164" t="s">
        <v>230</v>
      </c>
      <c r="D28" s="163">
        <v>1024.81</v>
      </c>
      <c r="E28" s="162" t="s">
        <v>30</v>
      </c>
      <c r="F28" s="162" t="s">
        <v>30</v>
      </c>
      <c r="G28" s="163">
        <v>186</v>
      </c>
      <c r="H28" s="162" t="s">
        <v>30</v>
      </c>
      <c r="I28" s="162" t="s">
        <v>30</v>
      </c>
      <c r="J28" s="162">
        <v>6</v>
      </c>
      <c r="K28" s="162">
        <v>1</v>
      </c>
      <c r="L28" s="163">
        <v>1024.81</v>
      </c>
      <c r="M28" s="163">
        <v>186</v>
      </c>
      <c r="N28" s="160">
        <v>44414</v>
      </c>
      <c r="O28" s="158" t="s">
        <v>231</v>
      </c>
      <c r="P28" s="140"/>
      <c r="R28" s="161"/>
      <c r="T28" s="140"/>
      <c r="U28" s="139"/>
      <c r="V28" s="139"/>
      <c r="W28" s="139"/>
      <c r="X28" s="140"/>
      <c r="Y28" s="139"/>
      <c r="Z28" s="139"/>
    </row>
    <row r="29" spans="1:27" ht="25.35" customHeight="1">
      <c r="A29" s="157">
        <v>15</v>
      </c>
      <c r="B29" s="177">
        <v>12</v>
      </c>
      <c r="C29" s="164" t="s">
        <v>121</v>
      </c>
      <c r="D29" s="163">
        <v>995.19</v>
      </c>
      <c r="E29" s="162">
        <v>1399.8</v>
      </c>
      <c r="F29" s="168">
        <f>(D29-E29)/E29</f>
        <v>-0.28904843549078435</v>
      </c>
      <c r="G29" s="163">
        <v>145</v>
      </c>
      <c r="H29" s="162">
        <v>6</v>
      </c>
      <c r="I29" s="162">
        <f t="shared" ref="I29:I34" si="2">G29/H29</f>
        <v>24.166666666666668</v>
      </c>
      <c r="J29" s="162">
        <v>1</v>
      </c>
      <c r="K29" s="162">
        <v>10</v>
      </c>
      <c r="L29" s="163">
        <v>109334.89</v>
      </c>
      <c r="M29" s="163">
        <v>17464</v>
      </c>
      <c r="N29" s="160">
        <v>44351</v>
      </c>
      <c r="O29" s="158" t="s">
        <v>34</v>
      </c>
      <c r="P29" s="78"/>
      <c r="Q29" s="172"/>
      <c r="R29" s="172"/>
      <c r="S29" s="172"/>
      <c r="T29" s="172"/>
      <c r="U29" s="173"/>
      <c r="V29" s="173"/>
      <c r="W29" s="173"/>
      <c r="X29" s="174"/>
      <c r="Y29" s="174"/>
      <c r="Z29" s="139"/>
    </row>
    <row r="30" spans="1:27" ht="25.35" customHeight="1">
      <c r="A30" s="157">
        <v>16</v>
      </c>
      <c r="B30" s="177" t="s">
        <v>40</v>
      </c>
      <c r="C30" s="169" t="s">
        <v>236</v>
      </c>
      <c r="D30" s="163">
        <v>857.13</v>
      </c>
      <c r="E30" s="162" t="s">
        <v>30</v>
      </c>
      <c r="F30" s="162" t="s">
        <v>30</v>
      </c>
      <c r="G30" s="163">
        <v>143</v>
      </c>
      <c r="H30" s="162">
        <v>3</v>
      </c>
      <c r="I30" s="162">
        <f t="shared" si="2"/>
        <v>47.666666666666664</v>
      </c>
      <c r="J30" s="162">
        <v>3</v>
      </c>
      <c r="K30" s="162">
        <v>0</v>
      </c>
      <c r="L30" s="163">
        <v>857</v>
      </c>
      <c r="M30" s="163">
        <v>143</v>
      </c>
      <c r="N30" s="160" t="s">
        <v>190</v>
      </c>
      <c r="O30" s="158" t="s">
        <v>32</v>
      </c>
      <c r="P30" s="140"/>
      <c r="Q30" s="172"/>
      <c r="R30" s="172"/>
      <c r="S30" s="172"/>
      <c r="T30" s="172"/>
      <c r="U30" s="172"/>
      <c r="V30" s="173"/>
      <c r="W30" s="173"/>
      <c r="X30" s="109"/>
      <c r="Y30" s="174"/>
      <c r="Z30" s="139"/>
      <c r="AA30" s="139"/>
    </row>
    <row r="31" spans="1:27" ht="25.35" customHeight="1">
      <c r="A31" s="157">
        <v>17</v>
      </c>
      <c r="B31" s="176">
        <v>11</v>
      </c>
      <c r="C31" s="178" t="s">
        <v>170</v>
      </c>
      <c r="D31" s="163">
        <v>642.9</v>
      </c>
      <c r="E31" s="162">
        <v>1472.3400000000001</v>
      </c>
      <c r="F31" s="168">
        <f>(D31-E31)/E31</f>
        <v>-0.56334813969599418</v>
      </c>
      <c r="G31" s="163">
        <v>183</v>
      </c>
      <c r="H31" s="162">
        <v>18</v>
      </c>
      <c r="I31" s="162">
        <f t="shared" si="2"/>
        <v>10.166666666666666</v>
      </c>
      <c r="J31" s="162">
        <v>3</v>
      </c>
      <c r="K31" s="162">
        <v>7</v>
      </c>
      <c r="L31" s="163">
        <v>46636.749999999993</v>
      </c>
      <c r="M31" s="163">
        <v>10525</v>
      </c>
      <c r="N31" s="160">
        <v>44372</v>
      </c>
      <c r="O31" s="158" t="s">
        <v>43</v>
      </c>
      <c r="P31" s="140"/>
      <c r="Q31" s="172"/>
      <c r="R31" s="172"/>
      <c r="S31" s="172"/>
      <c r="T31" s="172"/>
      <c r="U31" s="173"/>
      <c r="V31" s="173"/>
      <c r="W31" s="174"/>
      <c r="X31" s="173"/>
      <c r="Y31" s="139"/>
      <c r="Z31" s="174"/>
    </row>
    <row r="32" spans="1:27" ht="25.35" customHeight="1">
      <c r="A32" s="157">
        <v>18</v>
      </c>
      <c r="B32" s="176">
        <v>15</v>
      </c>
      <c r="C32" s="164" t="s">
        <v>203</v>
      </c>
      <c r="D32" s="163">
        <v>550.82000000000005</v>
      </c>
      <c r="E32" s="162">
        <v>906.1</v>
      </c>
      <c r="F32" s="168">
        <f>(D32-E32)/E32</f>
        <v>-0.39209800242798803</v>
      </c>
      <c r="G32" s="163">
        <v>99</v>
      </c>
      <c r="H32" s="162">
        <v>9</v>
      </c>
      <c r="I32" s="162">
        <f t="shared" si="2"/>
        <v>11</v>
      </c>
      <c r="J32" s="162">
        <v>5</v>
      </c>
      <c r="K32" s="162">
        <v>4</v>
      </c>
      <c r="L32" s="163">
        <v>5896.28</v>
      </c>
      <c r="M32" s="163">
        <v>1064</v>
      </c>
      <c r="N32" s="160">
        <v>44393</v>
      </c>
      <c r="O32" s="158" t="s">
        <v>56</v>
      </c>
      <c r="P32" s="78"/>
      <c r="R32" s="161"/>
      <c r="T32" s="140"/>
      <c r="U32" s="139"/>
      <c r="V32" s="139"/>
      <c r="W32" s="139"/>
      <c r="X32" s="140"/>
      <c r="Y32" s="139"/>
      <c r="Z32" s="139"/>
    </row>
    <row r="33" spans="1:26" ht="25.35" customHeight="1">
      <c r="A33" s="157">
        <v>19</v>
      </c>
      <c r="B33" s="167" t="s">
        <v>30</v>
      </c>
      <c r="C33" s="164" t="s">
        <v>46</v>
      </c>
      <c r="D33" s="163">
        <v>480.5</v>
      </c>
      <c r="E33" s="162" t="s">
        <v>30</v>
      </c>
      <c r="F33" s="162" t="s">
        <v>30</v>
      </c>
      <c r="G33" s="163">
        <v>278</v>
      </c>
      <c r="H33" s="162">
        <v>8</v>
      </c>
      <c r="I33" s="162">
        <f t="shared" si="2"/>
        <v>34.75</v>
      </c>
      <c r="J33" s="162">
        <v>2</v>
      </c>
      <c r="K33" s="162" t="s">
        <v>30</v>
      </c>
      <c r="L33" s="163">
        <v>116362.92</v>
      </c>
      <c r="M33" s="163">
        <v>23813</v>
      </c>
      <c r="N33" s="160">
        <v>44106</v>
      </c>
      <c r="O33" s="158" t="s">
        <v>43</v>
      </c>
      <c r="P33" s="140"/>
      <c r="Q33" s="172"/>
      <c r="R33" s="172"/>
      <c r="S33" s="172"/>
      <c r="T33" s="172"/>
      <c r="U33" s="172"/>
      <c r="V33" s="173"/>
      <c r="W33" s="174"/>
      <c r="X33" s="173"/>
      <c r="Y33" s="139"/>
      <c r="Z33" s="174"/>
    </row>
    <row r="34" spans="1:26" ht="25.35" customHeight="1">
      <c r="A34" s="157">
        <v>20</v>
      </c>
      <c r="B34" s="177">
        <v>14</v>
      </c>
      <c r="C34" s="164" t="s">
        <v>124</v>
      </c>
      <c r="D34" s="163">
        <v>332.9</v>
      </c>
      <c r="E34" s="162">
        <v>1325.64</v>
      </c>
      <c r="F34" s="168">
        <f>(D34-E34)/E34</f>
        <v>-0.74887601460426667</v>
      </c>
      <c r="G34" s="163">
        <v>72</v>
      </c>
      <c r="H34" s="162">
        <v>5</v>
      </c>
      <c r="I34" s="162">
        <f t="shared" si="2"/>
        <v>14.4</v>
      </c>
      <c r="J34" s="162">
        <v>1</v>
      </c>
      <c r="K34" s="162">
        <v>10</v>
      </c>
      <c r="L34" s="163">
        <v>81963</v>
      </c>
      <c r="M34" s="163">
        <v>18232</v>
      </c>
      <c r="N34" s="160">
        <v>44351</v>
      </c>
      <c r="O34" s="158" t="s">
        <v>52</v>
      </c>
      <c r="P34" s="140"/>
      <c r="Q34" s="172"/>
      <c r="R34" s="172"/>
      <c r="S34" s="172"/>
      <c r="T34" s="172"/>
      <c r="U34" s="172"/>
      <c r="V34" s="173"/>
      <c r="W34" s="173"/>
      <c r="X34" s="174"/>
      <c r="Y34" s="139"/>
      <c r="Z34" s="174"/>
    </row>
    <row r="35" spans="1:26" ht="25.35" customHeight="1">
      <c r="A35" s="144"/>
      <c r="B35" s="144"/>
      <c r="C35" s="159" t="s">
        <v>85</v>
      </c>
      <c r="D35" s="145">
        <f>SUM(D23:D34)</f>
        <v>235444.34</v>
      </c>
      <c r="E35" s="145">
        <f>SUM(E23:E34)</f>
        <v>200774.42999999996</v>
      </c>
      <c r="F35" s="171">
        <f>(D35-E35)/E35</f>
        <v>0.17268090363897454</v>
      </c>
      <c r="G35" s="145">
        <f>SUM(G23:G34)</f>
        <v>41656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6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6" ht="25.35" customHeight="1">
      <c r="A37" s="157">
        <v>21</v>
      </c>
      <c r="B37" s="177">
        <v>17</v>
      </c>
      <c r="C37" s="164" t="s">
        <v>218</v>
      </c>
      <c r="D37" s="163">
        <v>327.17</v>
      </c>
      <c r="E37" s="162">
        <v>637.9</v>
      </c>
      <c r="F37" s="168">
        <f>(D37-E37)/E37</f>
        <v>-0.48711396770653703</v>
      </c>
      <c r="G37" s="163">
        <v>57</v>
      </c>
      <c r="H37" s="162">
        <v>6</v>
      </c>
      <c r="I37" s="162">
        <f>G37/H37</f>
        <v>9.5</v>
      </c>
      <c r="J37" s="162">
        <v>2</v>
      </c>
      <c r="K37" s="162">
        <v>3</v>
      </c>
      <c r="L37" s="163">
        <v>2869.03</v>
      </c>
      <c r="M37" s="163">
        <v>476</v>
      </c>
      <c r="N37" s="160">
        <v>44400</v>
      </c>
      <c r="O37" s="158" t="s">
        <v>56</v>
      </c>
      <c r="P37" s="140"/>
      <c r="Q37" s="172"/>
      <c r="R37" s="172"/>
      <c r="S37" s="172"/>
      <c r="T37" s="172"/>
      <c r="U37" s="172"/>
      <c r="V37" s="173"/>
      <c r="W37" s="174"/>
      <c r="X37" s="139"/>
      <c r="Y37" s="173"/>
      <c r="Z37" s="174"/>
    </row>
    <row r="38" spans="1:26" ht="25.35" customHeight="1">
      <c r="A38" s="157">
        <v>22</v>
      </c>
      <c r="B38" s="162" t="s">
        <v>30</v>
      </c>
      <c r="C38" s="175" t="s">
        <v>205</v>
      </c>
      <c r="D38" s="163">
        <v>286.5</v>
      </c>
      <c r="E38" s="162" t="s">
        <v>30</v>
      </c>
      <c r="F38" s="162" t="s">
        <v>30</v>
      </c>
      <c r="G38" s="163">
        <v>153</v>
      </c>
      <c r="H38" s="165">
        <v>12</v>
      </c>
      <c r="I38" s="162">
        <f>G38/H38</f>
        <v>12.75</v>
      </c>
      <c r="J38" s="162">
        <v>3</v>
      </c>
      <c r="K38" s="162" t="s">
        <v>30</v>
      </c>
      <c r="L38" s="163">
        <v>246555</v>
      </c>
      <c r="M38" s="163">
        <v>51305</v>
      </c>
      <c r="N38" s="160">
        <v>43840</v>
      </c>
      <c r="O38" s="158" t="s">
        <v>32</v>
      </c>
      <c r="P38" s="140"/>
      <c r="R38" s="161"/>
      <c r="T38" s="140"/>
      <c r="U38" s="139"/>
      <c r="V38" s="139"/>
      <c r="W38" s="139"/>
      <c r="X38" s="140"/>
      <c r="Y38" s="139"/>
      <c r="Z38" s="139"/>
    </row>
    <row r="39" spans="1:26" ht="25.35" customHeight="1">
      <c r="A39" s="157">
        <v>23</v>
      </c>
      <c r="B39" s="167" t="s">
        <v>30</v>
      </c>
      <c r="C39" s="166" t="s">
        <v>55</v>
      </c>
      <c r="D39" s="163">
        <v>259</v>
      </c>
      <c r="E39" s="162" t="s">
        <v>30</v>
      </c>
      <c r="F39" s="162" t="s">
        <v>30</v>
      </c>
      <c r="G39" s="163">
        <v>48</v>
      </c>
      <c r="H39" s="162">
        <v>4</v>
      </c>
      <c r="I39" s="162">
        <f>G39/H39</f>
        <v>12</v>
      </c>
      <c r="J39" s="162">
        <v>3</v>
      </c>
      <c r="K39" s="162" t="s">
        <v>30</v>
      </c>
      <c r="L39" s="163">
        <v>29450.92</v>
      </c>
      <c r="M39" s="163">
        <v>5200</v>
      </c>
      <c r="N39" s="160">
        <v>44316</v>
      </c>
      <c r="O39" s="158" t="s">
        <v>56</v>
      </c>
      <c r="P39" s="140"/>
      <c r="Q39" s="172"/>
      <c r="R39" s="172"/>
      <c r="T39" s="172"/>
      <c r="U39" s="172"/>
      <c r="V39" s="173"/>
      <c r="W39" s="173"/>
      <c r="X39" s="174"/>
      <c r="Y39" s="139"/>
      <c r="Z39" s="174"/>
    </row>
    <row r="40" spans="1:26" ht="25.35" customHeight="1">
      <c r="A40" s="157">
        <v>24</v>
      </c>
      <c r="B40" s="176">
        <v>20</v>
      </c>
      <c r="C40" s="166" t="s">
        <v>98</v>
      </c>
      <c r="D40" s="163">
        <v>230</v>
      </c>
      <c r="E40" s="163">
        <v>222</v>
      </c>
      <c r="F40" s="168">
        <f>(D40-E40)/E40</f>
        <v>3.6036036036036036E-2</v>
      </c>
      <c r="G40" s="163">
        <v>40</v>
      </c>
      <c r="H40" s="162" t="s">
        <v>30</v>
      </c>
      <c r="I40" s="162" t="s">
        <v>30</v>
      </c>
      <c r="J40" s="162">
        <v>1</v>
      </c>
      <c r="K40" s="162">
        <v>13</v>
      </c>
      <c r="L40" s="163">
        <v>5717.92</v>
      </c>
      <c r="M40" s="163">
        <v>1146</v>
      </c>
      <c r="N40" s="160">
        <v>44330</v>
      </c>
      <c r="O40" s="158" t="s">
        <v>99</v>
      </c>
      <c r="P40" s="140"/>
      <c r="R40" s="161"/>
      <c r="T40" s="140"/>
      <c r="U40" s="139"/>
      <c r="V40" s="139"/>
      <c r="W40" s="139"/>
      <c r="X40" s="140"/>
      <c r="Y40" s="139"/>
      <c r="Z40" s="139"/>
    </row>
    <row r="41" spans="1:26" ht="25.35" customHeight="1">
      <c r="A41" s="157">
        <v>25</v>
      </c>
      <c r="B41" s="176">
        <v>29</v>
      </c>
      <c r="C41" s="175" t="s">
        <v>44</v>
      </c>
      <c r="D41" s="163">
        <v>159.5</v>
      </c>
      <c r="E41" s="163">
        <v>7</v>
      </c>
      <c r="F41" s="168">
        <f>(D41-E41)/E41</f>
        <v>21.785714285714285</v>
      </c>
      <c r="G41" s="163">
        <v>41</v>
      </c>
      <c r="H41" s="162">
        <v>3</v>
      </c>
      <c r="I41" s="162">
        <f>G41/H41</f>
        <v>13.666666666666666</v>
      </c>
      <c r="J41" s="162">
        <v>1</v>
      </c>
      <c r="K41" s="162">
        <v>15</v>
      </c>
      <c r="L41" s="163">
        <v>23524.92</v>
      </c>
      <c r="M41" s="163">
        <v>4271</v>
      </c>
      <c r="N41" s="160">
        <v>44316</v>
      </c>
      <c r="O41" s="158" t="s">
        <v>43</v>
      </c>
      <c r="P41" s="140"/>
      <c r="Q41" s="172"/>
      <c r="R41" s="172"/>
      <c r="S41" s="172"/>
      <c r="T41" s="172"/>
      <c r="U41" s="172"/>
      <c r="V41" s="173"/>
      <c r="W41" s="174"/>
      <c r="X41" s="174"/>
      <c r="Y41" s="173"/>
      <c r="Z41" s="139"/>
    </row>
    <row r="42" spans="1:26" ht="25.35" customHeight="1">
      <c r="A42" s="157">
        <v>26</v>
      </c>
      <c r="B42" s="167" t="s">
        <v>30</v>
      </c>
      <c r="C42" s="166" t="s">
        <v>152</v>
      </c>
      <c r="D42" s="163">
        <v>138</v>
      </c>
      <c r="E42" s="162" t="s">
        <v>30</v>
      </c>
      <c r="F42" s="162" t="s">
        <v>30</v>
      </c>
      <c r="G42" s="163">
        <v>69</v>
      </c>
      <c r="H42" s="165">
        <v>4</v>
      </c>
      <c r="I42" s="162">
        <f>G42/H42</f>
        <v>17.25</v>
      </c>
      <c r="J42" s="162">
        <v>1</v>
      </c>
      <c r="K42" s="162" t="s">
        <v>30</v>
      </c>
      <c r="L42" s="163">
        <v>89932</v>
      </c>
      <c r="M42" s="163">
        <v>21008</v>
      </c>
      <c r="N42" s="160">
        <v>43875</v>
      </c>
      <c r="O42" s="158" t="s">
        <v>43</v>
      </c>
      <c r="P42" s="140"/>
      <c r="R42" s="161"/>
      <c r="T42" s="140"/>
      <c r="U42" s="139"/>
      <c r="V42" s="139"/>
      <c r="W42" s="139"/>
      <c r="X42" s="140"/>
      <c r="Y42" s="139"/>
      <c r="Z42" s="139"/>
    </row>
    <row r="43" spans="1:26" ht="25.35" customHeight="1">
      <c r="A43" s="157">
        <v>27</v>
      </c>
      <c r="B43" s="176">
        <v>26</v>
      </c>
      <c r="C43" s="164" t="s">
        <v>51</v>
      </c>
      <c r="D43" s="163">
        <v>130.71</v>
      </c>
      <c r="E43" s="163">
        <v>22.2</v>
      </c>
      <c r="F43" s="168">
        <f>(D43-E43)/E43</f>
        <v>4.8878378378378384</v>
      </c>
      <c r="G43" s="163">
        <v>24</v>
      </c>
      <c r="H43" s="165">
        <v>1</v>
      </c>
      <c r="I43" s="162">
        <f>G43/H43</f>
        <v>24</v>
      </c>
      <c r="J43" s="162">
        <v>1</v>
      </c>
      <c r="K43" s="162">
        <v>15</v>
      </c>
      <c r="L43" s="163">
        <v>45196</v>
      </c>
      <c r="M43" s="163">
        <v>9404</v>
      </c>
      <c r="N43" s="160">
        <v>44316</v>
      </c>
      <c r="O43" s="158" t="s">
        <v>32</v>
      </c>
      <c r="P43" s="140"/>
      <c r="Q43" s="172"/>
      <c r="R43" s="172"/>
      <c r="S43" s="172"/>
      <c r="T43" s="172"/>
      <c r="U43" s="172"/>
      <c r="V43" s="173"/>
      <c r="W43" s="174"/>
      <c r="X43" s="173"/>
      <c r="Y43" s="139"/>
      <c r="Z43" s="174"/>
    </row>
    <row r="44" spans="1:26" ht="25.35" customHeight="1">
      <c r="A44" s="157">
        <v>28</v>
      </c>
      <c r="B44" s="167" t="s">
        <v>30</v>
      </c>
      <c r="C44" s="169" t="s">
        <v>172</v>
      </c>
      <c r="D44" s="163">
        <v>128</v>
      </c>
      <c r="E44" s="162" t="s">
        <v>30</v>
      </c>
      <c r="F44" s="162" t="s">
        <v>30</v>
      </c>
      <c r="G44" s="163">
        <v>64</v>
      </c>
      <c r="H44" s="162">
        <v>9</v>
      </c>
      <c r="I44" s="162">
        <f>G44/H44</f>
        <v>7.1111111111111107</v>
      </c>
      <c r="J44" s="162">
        <v>3</v>
      </c>
      <c r="K44" s="162" t="s">
        <v>30</v>
      </c>
      <c r="L44" s="163">
        <v>817270</v>
      </c>
      <c r="M44" s="163">
        <v>154726</v>
      </c>
      <c r="N44" s="160">
        <v>43665</v>
      </c>
      <c r="O44" s="158" t="s">
        <v>32</v>
      </c>
      <c r="P44" s="140"/>
      <c r="Q44" s="172"/>
      <c r="R44" s="172"/>
      <c r="S44" s="172"/>
      <c r="T44" s="172"/>
      <c r="U44" s="172"/>
      <c r="V44" s="173"/>
      <c r="W44" s="174"/>
      <c r="X44" s="173"/>
      <c r="Y44" s="174"/>
      <c r="Z44" s="139"/>
    </row>
    <row r="45" spans="1:26" ht="25.35" customHeight="1">
      <c r="A45" s="157">
        <v>29</v>
      </c>
      <c r="B45" s="176">
        <v>25</v>
      </c>
      <c r="C45" s="170" t="s">
        <v>75</v>
      </c>
      <c r="D45" s="163">
        <v>44.5</v>
      </c>
      <c r="E45" s="163">
        <v>46</v>
      </c>
      <c r="F45" s="168">
        <f>(D45-E45)/E45</f>
        <v>-3.2608695652173912E-2</v>
      </c>
      <c r="G45" s="163">
        <v>15</v>
      </c>
      <c r="H45" s="162">
        <v>1</v>
      </c>
      <c r="I45" s="162">
        <f>G45/H45</f>
        <v>15</v>
      </c>
      <c r="J45" s="162">
        <v>1</v>
      </c>
      <c r="K45" s="162">
        <v>14</v>
      </c>
      <c r="L45" s="163">
        <v>23731</v>
      </c>
      <c r="M45" s="163">
        <v>4179</v>
      </c>
      <c r="N45" s="160">
        <v>44323</v>
      </c>
      <c r="O45" s="158" t="s">
        <v>32</v>
      </c>
      <c r="P45" s="140"/>
      <c r="R45" s="161"/>
      <c r="T45" s="140"/>
      <c r="U45" s="139"/>
      <c r="V45" s="139"/>
      <c r="W45" s="139"/>
      <c r="X45" s="139"/>
      <c r="Y45" s="139"/>
      <c r="Z45" s="140"/>
    </row>
    <row r="46" spans="1:26" ht="25.35" customHeight="1">
      <c r="A46" s="144"/>
      <c r="B46" s="144"/>
      <c r="C46" s="159" t="s">
        <v>226</v>
      </c>
      <c r="D46" s="145">
        <f>SUM(D35:D45)</f>
        <v>237147.72</v>
      </c>
      <c r="E46" s="145">
        <f t="shared" ref="E46:G46" si="3">SUM(E35:E45)</f>
        <v>201709.52999999997</v>
      </c>
      <c r="F46" s="171">
        <f>(D46-E46)/E46</f>
        <v>0.17568922003833948</v>
      </c>
      <c r="G46" s="145">
        <f t="shared" si="3"/>
        <v>42167</v>
      </c>
      <c r="H46" s="145"/>
      <c r="I46" s="147"/>
      <c r="J46" s="146"/>
      <c r="K46" s="148"/>
      <c r="L46" s="149"/>
      <c r="M46" s="153"/>
      <c r="N46" s="150"/>
      <c r="O46" s="154"/>
    </row>
    <row r="47" spans="1:26" ht="23.1" customHeight="1"/>
    <row r="48" spans="1:26" ht="17.25" customHeight="1"/>
    <row r="61" spans="16:18">
      <c r="R61" s="140"/>
    </row>
    <row r="64" spans="16:18">
      <c r="P64" s="140"/>
    </row>
    <row r="68" ht="12" customHeight="1"/>
  </sheetData>
  <sortState xmlns:xlrd2="http://schemas.microsoft.com/office/spreadsheetml/2017/richdata2" ref="B13:O45">
    <sortCondition descending="1" ref="D13:D45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81F0-BE84-4A9B-9570-4ACD25D8AFEC}">
  <dimension ref="A1:AI81"/>
  <sheetViews>
    <sheetView topLeftCell="A39" zoomScale="60" zoomScaleNormal="60" workbookViewId="0">
      <selection activeCell="O53" sqref="O53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6" style="277" customWidth="1"/>
    <col min="21" max="21" width="12.33203125" style="277" customWidth="1"/>
    <col min="22" max="22" width="11.88671875" style="277" bestFit="1" customWidth="1"/>
    <col min="23" max="23" width="13.6640625" style="277" customWidth="1"/>
    <col min="24" max="24" width="12" style="277" bestFit="1" customWidth="1"/>
    <col min="25" max="25" width="14.88671875" style="277" customWidth="1"/>
    <col min="26" max="26" width="12.5546875" style="277" bestFit="1" customWidth="1"/>
    <col min="27" max="27" width="12" style="277" bestFit="1" customWidth="1"/>
    <col min="28" max="31" width="8.88671875" style="277"/>
    <col min="32" max="32" width="10.88671875" style="277" bestFit="1" customWidth="1"/>
    <col min="33" max="33" width="9.6640625" style="277" bestFit="1" customWidth="1"/>
    <col min="34" max="16384" width="8.88671875" style="277"/>
  </cols>
  <sheetData>
    <row r="1" spans="1:29" ht="19.5" customHeight="1">
      <c r="E1" s="235" t="s">
        <v>476</v>
      </c>
      <c r="F1" s="235"/>
      <c r="G1" s="235"/>
      <c r="H1" s="235"/>
      <c r="I1" s="235"/>
    </row>
    <row r="2" spans="1:29" ht="19.5" customHeight="1">
      <c r="E2" s="235" t="s">
        <v>477</v>
      </c>
      <c r="F2" s="235"/>
      <c r="G2" s="235"/>
      <c r="H2" s="235"/>
      <c r="I2" s="235"/>
      <c r="J2" s="235"/>
      <c r="K2" s="235"/>
    </row>
    <row r="4" spans="1:29" ht="15.75" customHeight="1" thickBot="1"/>
    <row r="5" spans="1:29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9" ht="21.6">
      <c r="A6" s="346"/>
      <c r="B6" s="346"/>
      <c r="C6" s="343"/>
      <c r="D6" s="237" t="s">
        <v>474</v>
      </c>
      <c r="E6" s="237" t="s">
        <v>470</v>
      </c>
      <c r="F6" s="343"/>
      <c r="G6" s="343" t="s">
        <v>474</v>
      </c>
      <c r="H6" s="343"/>
      <c r="I6" s="343"/>
      <c r="J6" s="343"/>
      <c r="K6" s="343"/>
      <c r="L6" s="343"/>
      <c r="M6" s="343"/>
      <c r="N6" s="343"/>
      <c r="O6" s="343"/>
    </row>
    <row r="7" spans="1:29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9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9" ht="15" customHeight="1">
      <c r="A9" s="345"/>
      <c r="B9" s="345"/>
      <c r="C9" s="342" t="s">
        <v>13</v>
      </c>
      <c r="D9" s="332"/>
      <c r="E9" s="332"/>
      <c r="F9" s="342" t="s">
        <v>15</v>
      </c>
      <c r="G9" s="332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9" ht="21.6">
      <c r="A10" s="346"/>
      <c r="B10" s="346"/>
      <c r="C10" s="343"/>
      <c r="D10" s="333" t="s">
        <v>475</v>
      </c>
      <c r="E10" s="333" t="s">
        <v>471</v>
      </c>
      <c r="F10" s="343"/>
      <c r="G10" s="333" t="s">
        <v>475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9">
      <c r="A11" s="346"/>
      <c r="B11" s="346"/>
      <c r="C11" s="343"/>
      <c r="D11" s="333" t="s">
        <v>14</v>
      </c>
      <c r="E11" s="237" t="s">
        <v>14</v>
      </c>
      <c r="F11" s="343"/>
      <c r="G11" s="333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9" ht="15.6" customHeight="1" thickBot="1">
      <c r="A12" s="346"/>
      <c r="B12" s="347"/>
      <c r="C12" s="344"/>
      <c r="D12" s="334"/>
      <c r="E12" s="238" t="s">
        <v>2</v>
      </c>
      <c r="F12" s="344"/>
      <c r="G12" s="334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278"/>
      <c r="X12" s="278"/>
      <c r="Y12" s="33"/>
      <c r="Z12" s="8"/>
    </row>
    <row r="13" spans="1:29" ht="25.35" customHeight="1">
      <c r="A13" s="282">
        <v>1</v>
      </c>
      <c r="B13" s="282" t="s">
        <v>67</v>
      </c>
      <c r="C13" s="288" t="s">
        <v>466</v>
      </c>
      <c r="D13" s="287">
        <v>65025.98</v>
      </c>
      <c r="E13" s="286" t="s">
        <v>30</v>
      </c>
      <c r="F13" s="286" t="s">
        <v>30</v>
      </c>
      <c r="G13" s="287">
        <v>8340</v>
      </c>
      <c r="H13" s="286">
        <v>271</v>
      </c>
      <c r="I13" s="286">
        <f>G13/H13</f>
        <v>30.774907749077492</v>
      </c>
      <c r="J13" s="286">
        <v>16</v>
      </c>
      <c r="K13" s="286">
        <v>1</v>
      </c>
      <c r="L13" s="287">
        <v>68344.320000000007</v>
      </c>
      <c r="M13" s="287">
        <v>8746</v>
      </c>
      <c r="N13" s="284">
        <v>44596</v>
      </c>
      <c r="O13" s="283" t="s">
        <v>27</v>
      </c>
      <c r="P13" s="279"/>
      <c r="Q13" s="293"/>
      <c r="R13" s="293"/>
      <c r="S13" s="293"/>
      <c r="T13" s="293"/>
      <c r="U13" s="294"/>
      <c r="V13" s="294"/>
      <c r="W13" s="294"/>
      <c r="X13" s="295"/>
      <c r="Y13" s="278"/>
      <c r="Z13" s="295"/>
      <c r="AA13" s="278"/>
    </row>
    <row r="14" spans="1:29" ht="25.35" customHeight="1">
      <c r="A14" s="282">
        <v>2</v>
      </c>
      <c r="B14" s="282">
        <v>1</v>
      </c>
      <c r="C14" s="288" t="s">
        <v>429</v>
      </c>
      <c r="D14" s="287">
        <v>25312.540000000008</v>
      </c>
      <c r="E14" s="286">
        <v>28326.389999999996</v>
      </c>
      <c r="F14" s="291">
        <f>(D14-E14)/E14</f>
        <v>-0.10639725005551319</v>
      </c>
      <c r="G14" s="287">
        <v>3663</v>
      </c>
      <c r="H14" s="286" t="s">
        <v>30</v>
      </c>
      <c r="I14" s="286" t="s">
        <v>30</v>
      </c>
      <c r="J14" s="286">
        <v>11</v>
      </c>
      <c r="K14" s="286">
        <v>6</v>
      </c>
      <c r="L14" s="287">
        <v>580797.93999999994</v>
      </c>
      <c r="M14" s="287">
        <v>81440</v>
      </c>
      <c r="N14" s="284">
        <v>44561</v>
      </c>
      <c r="O14" s="283" t="s">
        <v>430</v>
      </c>
      <c r="P14" s="279"/>
      <c r="Q14" s="293"/>
      <c r="R14" s="293"/>
      <c r="S14" s="293"/>
      <c r="T14" s="293"/>
      <c r="U14" s="294"/>
      <c r="V14" s="294"/>
      <c r="W14" s="278"/>
      <c r="X14" s="294"/>
      <c r="Y14" s="295"/>
      <c r="Z14" s="8"/>
      <c r="AA14" s="295"/>
      <c r="AB14" s="278"/>
    </row>
    <row r="15" spans="1:29" ht="25.35" customHeight="1">
      <c r="A15" s="282">
        <v>3</v>
      </c>
      <c r="B15" s="282" t="s">
        <v>67</v>
      </c>
      <c r="C15" s="288" t="s">
        <v>467</v>
      </c>
      <c r="D15" s="287">
        <v>14979</v>
      </c>
      <c r="E15" s="286" t="s">
        <v>30</v>
      </c>
      <c r="F15" s="286" t="s">
        <v>30</v>
      </c>
      <c r="G15" s="287">
        <v>3033</v>
      </c>
      <c r="H15" s="286" t="s">
        <v>30</v>
      </c>
      <c r="I15" s="286" t="s">
        <v>30</v>
      </c>
      <c r="J15" s="286">
        <v>21</v>
      </c>
      <c r="K15" s="286">
        <v>1</v>
      </c>
      <c r="L15" s="287">
        <v>15735</v>
      </c>
      <c r="M15" s="287">
        <v>3231</v>
      </c>
      <c r="N15" s="284">
        <v>44596</v>
      </c>
      <c r="O15" s="283" t="s">
        <v>31</v>
      </c>
      <c r="P15" s="279"/>
      <c r="Q15" s="293"/>
      <c r="R15" s="293"/>
      <c r="S15" s="293"/>
      <c r="T15" s="293"/>
      <c r="U15" s="294"/>
      <c r="V15" s="294"/>
      <c r="W15" s="278"/>
      <c r="X15" s="295"/>
      <c r="Y15" s="295"/>
      <c r="Z15" s="8"/>
      <c r="AA15" s="294"/>
      <c r="AB15" s="278"/>
    </row>
    <row r="16" spans="1:29" ht="25.35" customHeight="1">
      <c r="A16" s="282">
        <v>4</v>
      </c>
      <c r="B16" s="282">
        <v>3</v>
      </c>
      <c r="C16" s="288" t="s">
        <v>454</v>
      </c>
      <c r="D16" s="287">
        <v>14392.45</v>
      </c>
      <c r="E16" s="286">
        <v>16907.86</v>
      </c>
      <c r="F16" s="291">
        <f>(D16-E16)/E16</f>
        <v>-0.14877163638686386</v>
      </c>
      <c r="G16" s="287">
        <v>2145</v>
      </c>
      <c r="H16" s="286">
        <v>81</v>
      </c>
      <c r="I16" s="286">
        <f t="shared" ref="I16:I22" si="0">G16/H16</f>
        <v>26.481481481481481</v>
      </c>
      <c r="J16" s="286">
        <v>9</v>
      </c>
      <c r="K16" s="286">
        <v>3</v>
      </c>
      <c r="L16" s="287">
        <v>52690</v>
      </c>
      <c r="M16" s="287">
        <v>8178</v>
      </c>
      <c r="N16" s="284">
        <v>44582</v>
      </c>
      <c r="O16" s="283" t="s">
        <v>32</v>
      </c>
      <c r="P16" s="279"/>
      <c r="Q16" s="293"/>
      <c r="R16" s="293"/>
      <c r="S16" s="293"/>
      <c r="T16" s="293"/>
      <c r="U16" s="335"/>
      <c r="V16" s="294"/>
      <c r="W16" s="294"/>
      <c r="X16" s="295"/>
      <c r="Y16" s="295"/>
      <c r="Z16" s="278"/>
      <c r="AA16" s="8"/>
      <c r="AB16" s="278"/>
      <c r="AC16" s="278"/>
    </row>
    <row r="17" spans="1:35" ht="25.35" customHeight="1">
      <c r="A17" s="282">
        <v>5</v>
      </c>
      <c r="B17" s="282">
        <v>2</v>
      </c>
      <c r="C17" s="288" t="s">
        <v>412</v>
      </c>
      <c r="D17" s="287">
        <v>13798.5</v>
      </c>
      <c r="E17" s="287">
        <v>18896</v>
      </c>
      <c r="F17" s="291">
        <f>(D17-E17)/E17</f>
        <v>-0.2697660880609653</v>
      </c>
      <c r="G17" s="287">
        <v>2092</v>
      </c>
      <c r="H17" s="286">
        <v>88</v>
      </c>
      <c r="I17" s="286">
        <f t="shared" si="0"/>
        <v>23.772727272727273</v>
      </c>
      <c r="J17" s="286">
        <v>9</v>
      </c>
      <c r="K17" s="286">
        <v>8</v>
      </c>
      <c r="L17" s="287">
        <v>775861.68</v>
      </c>
      <c r="M17" s="287">
        <v>112454</v>
      </c>
      <c r="N17" s="284">
        <v>44547</v>
      </c>
      <c r="O17" s="283" t="s">
        <v>73</v>
      </c>
      <c r="P17" s="279"/>
      <c r="Q17" s="293"/>
      <c r="R17" s="293"/>
      <c r="S17" s="293"/>
      <c r="T17" s="293"/>
      <c r="U17" s="294"/>
      <c r="V17" s="294"/>
      <c r="W17" s="294"/>
      <c r="X17" s="295"/>
      <c r="Y17" s="295"/>
      <c r="Z17" s="278"/>
      <c r="AA17" s="8"/>
      <c r="AB17" s="278"/>
    </row>
    <row r="18" spans="1:35" ht="25.35" customHeight="1">
      <c r="A18" s="282">
        <v>6</v>
      </c>
      <c r="B18" s="282" t="s">
        <v>67</v>
      </c>
      <c r="C18" s="288" t="s">
        <v>478</v>
      </c>
      <c r="D18" s="287">
        <v>11875.94</v>
      </c>
      <c r="E18" s="286" t="s">
        <v>30</v>
      </c>
      <c r="F18" s="286" t="s">
        <v>30</v>
      </c>
      <c r="G18" s="287">
        <v>2260</v>
      </c>
      <c r="H18" s="286">
        <v>114</v>
      </c>
      <c r="I18" s="286">
        <f t="shared" si="0"/>
        <v>19.82456140350877</v>
      </c>
      <c r="J18" s="286">
        <v>9</v>
      </c>
      <c r="K18" s="286">
        <v>1</v>
      </c>
      <c r="L18" s="287">
        <v>11875.94</v>
      </c>
      <c r="M18" s="287">
        <v>2260</v>
      </c>
      <c r="N18" s="284">
        <v>44596</v>
      </c>
      <c r="O18" s="283" t="s">
        <v>303</v>
      </c>
      <c r="P18" s="279"/>
      <c r="Q18" s="293"/>
      <c r="R18" s="293"/>
      <c r="S18" s="293"/>
      <c r="T18" s="293"/>
      <c r="U18" s="294"/>
      <c r="V18" s="294"/>
      <c r="W18" s="294"/>
      <c r="X18" s="295"/>
      <c r="Y18" s="295"/>
      <c r="Z18" s="278"/>
      <c r="AA18" s="8"/>
      <c r="AB18" s="278"/>
      <c r="AC18" s="278"/>
    </row>
    <row r="19" spans="1:35" ht="25.35" customHeight="1">
      <c r="A19" s="282">
        <v>7</v>
      </c>
      <c r="B19" s="282">
        <v>4</v>
      </c>
      <c r="C19" s="288" t="s">
        <v>463</v>
      </c>
      <c r="D19" s="287">
        <v>9740.1</v>
      </c>
      <c r="E19" s="286">
        <v>15129.15</v>
      </c>
      <c r="F19" s="291">
        <f>(D19-E19)/E19</f>
        <v>-0.35620309138319067</v>
      </c>
      <c r="G19" s="287">
        <v>1823</v>
      </c>
      <c r="H19" s="286">
        <v>143</v>
      </c>
      <c r="I19" s="286">
        <f t="shared" si="0"/>
        <v>12.748251748251748</v>
      </c>
      <c r="J19" s="286">
        <v>16</v>
      </c>
      <c r="K19" s="286">
        <v>2</v>
      </c>
      <c r="L19" s="287">
        <v>24869</v>
      </c>
      <c r="M19" s="287">
        <v>4679</v>
      </c>
      <c r="N19" s="284">
        <v>44589</v>
      </c>
      <c r="O19" s="283" t="s">
        <v>33</v>
      </c>
      <c r="P19" s="279"/>
      <c r="Q19" s="293"/>
      <c r="R19" s="293"/>
      <c r="S19" s="293"/>
      <c r="T19" s="293"/>
      <c r="U19" s="294"/>
      <c r="V19" s="294"/>
      <c r="W19" s="294"/>
      <c r="X19" s="295"/>
      <c r="Y19" s="295"/>
      <c r="Z19" s="278"/>
      <c r="AA19" s="8"/>
      <c r="AB19" s="278"/>
    </row>
    <row r="20" spans="1:35" ht="25.35" customHeight="1">
      <c r="A20" s="282">
        <v>8</v>
      </c>
      <c r="B20" s="282">
        <v>5</v>
      </c>
      <c r="C20" s="288" t="s">
        <v>427</v>
      </c>
      <c r="D20" s="287">
        <v>8954.7099999999991</v>
      </c>
      <c r="E20" s="286">
        <v>12845.14</v>
      </c>
      <c r="F20" s="291">
        <f>(D20-E20)/E20</f>
        <v>-0.30287174760259528</v>
      </c>
      <c r="G20" s="287">
        <v>1780</v>
      </c>
      <c r="H20" s="286">
        <v>119</v>
      </c>
      <c r="I20" s="286">
        <f t="shared" si="0"/>
        <v>14.957983193277311</v>
      </c>
      <c r="J20" s="286">
        <v>13</v>
      </c>
      <c r="K20" s="286">
        <v>5</v>
      </c>
      <c r="L20" s="287">
        <v>150952</v>
      </c>
      <c r="M20" s="287">
        <v>29552</v>
      </c>
      <c r="N20" s="284">
        <v>44568</v>
      </c>
      <c r="O20" s="283" t="s">
        <v>113</v>
      </c>
      <c r="P20" s="279"/>
      <c r="Q20" s="293"/>
      <c r="R20" s="293"/>
      <c r="S20" s="293"/>
      <c r="T20" s="293"/>
      <c r="U20" s="294"/>
      <c r="V20" s="294"/>
      <c r="W20" s="294"/>
      <c r="X20" s="278"/>
      <c r="Y20" s="8"/>
      <c r="Z20" s="295"/>
      <c r="AA20" s="295"/>
      <c r="AB20" s="278"/>
      <c r="AE20" s="293"/>
      <c r="AF20" s="330"/>
      <c r="AG20" s="330"/>
      <c r="AH20" s="330"/>
      <c r="AI20" s="330"/>
    </row>
    <row r="21" spans="1:35" ht="25.35" customHeight="1">
      <c r="A21" s="282">
        <v>9</v>
      </c>
      <c r="B21" s="282">
        <v>6</v>
      </c>
      <c r="C21" s="288" t="s">
        <v>411</v>
      </c>
      <c r="D21" s="287">
        <v>8446.02</v>
      </c>
      <c r="E21" s="287">
        <v>12751.16</v>
      </c>
      <c r="F21" s="291">
        <f>(D21-E21)/E21</f>
        <v>-0.33762732174955057</v>
      </c>
      <c r="G21" s="287">
        <v>1624</v>
      </c>
      <c r="H21" s="286">
        <v>90</v>
      </c>
      <c r="I21" s="286">
        <f t="shared" si="0"/>
        <v>18.044444444444444</v>
      </c>
      <c r="J21" s="286">
        <v>12</v>
      </c>
      <c r="K21" s="286">
        <v>7</v>
      </c>
      <c r="L21" s="287">
        <v>298287</v>
      </c>
      <c r="M21" s="287">
        <v>60601</v>
      </c>
      <c r="N21" s="284">
        <v>44554</v>
      </c>
      <c r="O21" s="283" t="s">
        <v>52</v>
      </c>
      <c r="P21" s="279"/>
      <c r="Q21" s="293"/>
      <c r="R21" s="293"/>
      <c r="S21" s="293"/>
      <c r="T21" s="293"/>
      <c r="U21" s="294"/>
      <c r="V21" s="294"/>
      <c r="W21" s="294"/>
      <c r="X21" s="278"/>
      <c r="Y21" s="8"/>
      <c r="Z21" s="295"/>
      <c r="AA21" s="295"/>
      <c r="AB21" s="278"/>
    </row>
    <row r="22" spans="1:35" ht="25.35" customHeight="1">
      <c r="A22" s="282">
        <v>10</v>
      </c>
      <c r="B22" s="282">
        <v>7</v>
      </c>
      <c r="C22" s="288" t="s">
        <v>455</v>
      </c>
      <c r="D22" s="287">
        <v>8309.3799999999992</v>
      </c>
      <c r="E22" s="286">
        <v>12354.98</v>
      </c>
      <c r="F22" s="291">
        <f>(D22-E22)/E22</f>
        <v>-0.32744690804841453</v>
      </c>
      <c r="G22" s="287">
        <v>1496</v>
      </c>
      <c r="H22" s="286">
        <v>98</v>
      </c>
      <c r="I22" s="286">
        <f t="shared" si="0"/>
        <v>15.26530612244898</v>
      </c>
      <c r="J22" s="286">
        <v>11</v>
      </c>
      <c r="K22" s="286">
        <v>3</v>
      </c>
      <c r="L22" s="287">
        <v>38045.599999999999</v>
      </c>
      <c r="M22" s="287">
        <v>7017</v>
      </c>
      <c r="N22" s="284">
        <v>44582</v>
      </c>
      <c r="O22" s="283" t="s">
        <v>265</v>
      </c>
      <c r="P22" s="279"/>
      <c r="Q22" s="293"/>
      <c r="R22" s="293"/>
      <c r="S22" s="293"/>
      <c r="T22" s="293"/>
      <c r="U22" s="294"/>
      <c r="V22" s="294"/>
      <c r="W22" s="294"/>
      <c r="X22" s="295"/>
      <c r="Y22" s="295"/>
      <c r="Z22" s="8"/>
      <c r="AA22" s="278"/>
      <c r="AB22" s="278"/>
      <c r="AE22" s="293"/>
      <c r="AF22" s="331"/>
      <c r="AG22" s="331"/>
      <c r="AH22" s="331"/>
      <c r="AI22" s="331"/>
    </row>
    <row r="23" spans="1:35" ht="25.35" customHeight="1">
      <c r="A23" s="248"/>
      <c r="B23" s="248"/>
      <c r="C23" s="266" t="s">
        <v>29</v>
      </c>
      <c r="D23" s="280">
        <f>SUM(D13:D22)</f>
        <v>180834.62000000002</v>
      </c>
      <c r="E23" s="280">
        <v>148415.95000000001</v>
      </c>
      <c r="F23" s="292">
        <f>(D23-E23)/E23</f>
        <v>0.21843117266035092</v>
      </c>
      <c r="G23" s="280">
        <f t="shared" ref="G23" si="1">SUM(G13:G22)</f>
        <v>28256</v>
      </c>
      <c r="H23" s="280"/>
      <c r="I23" s="251"/>
      <c r="J23" s="250"/>
      <c r="K23" s="252"/>
      <c r="L23" s="253"/>
      <c r="M23" s="257"/>
      <c r="N23" s="254"/>
      <c r="O23" s="281"/>
      <c r="P23" s="279"/>
      <c r="R23" s="293"/>
      <c r="U23" s="278"/>
      <c r="V23" s="278"/>
      <c r="W23" s="278"/>
      <c r="Y23" s="279"/>
    </row>
    <row r="24" spans="1:35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93"/>
      <c r="U24" s="279"/>
      <c r="V24" s="279"/>
      <c r="Y24" s="279"/>
    </row>
    <row r="25" spans="1:35" ht="25.35" customHeight="1">
      <c r="A25" s="282">
        <v>11</v>
      </c>
      <c r="B25" s="282">
        <v>9</v>
      </c>
      <c r="C25" s="288" t="s">
        <v>452</v>
      </c>
      <c r="D25" s="287">
        <v>7398.86</v>
      </c>
      <c r="E25" s="286">
        <v>10023.5</v>
      </c>
      <c r="F25" s="291">
        <f>(D25-E25)/E25</f>
        <v>-0.2618486556592009</v>
      </c>
      <c r="G25" s="287">
        <v>1061</v>
      </c>
      <c r="H25" s="286">
        <v>44</v>
      </c>
      <c r="I25" s="286">
        <f>G25/H25</f>
        <v>24.113636363636363</v>
      </c>
      <c r="J25" s="286">
        <v>8</v>
      </c>
      <c r="K25" s="286">
        <v>4</v>
      </c>
      <c r="L25" s="287">
        <v>72683</v>
      </c>
      <c r="M25" s="287">
        <v>10322</v>
      </c>
      <c r="N25" s="284">
        <v>44575</v>
      </c>
      <c r="O25" s="283" t="s">
        <v>113</v>
      </c>
      <c r="P25" s="279"/>
      <c r="Q25" s="293"/>
      <c r="R25" s="293"/>
      <c r="S25" s="293"/>
      <c r="T25" s="293"/>
      <c r="U25" s="294"/>
      <c r="V25" s="294"/>
      <c r="W25" s="294"/>
      <c r="X25" s="295"/>
      <c r="Y25" s="295"/>
      <c r="Z25" s="8"/>
      <c r="AA25" s="278"/>
      <c r="AB25" s="278"/>
    </row>
    <row r="26" spans="1:35" ht="25.35" customHeight="1">
      <c r="A26" s="282">
        <v>12</v>
      </c>
      <c r="B26" s="282">
        <v>11</v>
      </c>
      <c r="C26" s="288" t="s">
        <v>367</v>
      </c>
      <c r="D26" s="287">
        <v>7287.13</v>
      </c>
      <c r="E26" s="287">
        <v>7944.29</v>
      </c>
      <c r="F26" s="291">
        <f>(D26-E26)/E26</f>
        <v>-8.2721048702904837E-2</v>
      </c>
      <c r="G26" s="287">
        <v>1088</v>
      </c>
      <c r="H26" s="286">
        <v>41</v>
      </c>
      <c r="I26" s="286">
        <f>G26/H26</f>
        <v>26.536585365853657</v>
      </c>
      <c r="J26" s="286">
        <v>8</v>
      </c>
      <c r="K26" s="286">
        <v>11</v>
      </c>
      <c r="L26" s="287">
        <v>631416</v>
      </c>
      <c r="M26" s="287">
        <v>91002</v>
      </c>
      <c r="N26" s="284">
        <v>44526</v>
      </c>
      <c r="O26" s="283" t="s">
        <v>52</v>
      </c>
      <c r="P26" s="279"/>
      <c r="Q26" s="293"/>
      <c r="R26" s="293"/>
      <c r="S26" s="293"/>
      <c r="T26" s="293"/>
      <c r="U26" s="294"/>
      <c r="V26" s="294"/>
      <c r="W26" s="294"/>
      <c r="X26" s="295"/>
      <c r="Y26" s="295"/>
      <c r="Z26" s="8"/>
      <c r="AA26" s="278"/>
      <c r="AB26" s="278"/>
      <c r="AE26" s="293"/>
      <c r="AF26" s="331"/>
      <c r="AG26" s="331"/>
      <c r="AH26" s="331"/>
      <c r="AI26" s="331"/>
    </row>
    <row r="27" spans="1:35" ht="25.35" customHeight="1">
      <c r="A27" s="282">
        <v>13</v>
      </c>
      <c r="B27" s="282">
        <v>10</v>
      </c>
      <c r="C27" s="288" t="s">
        <v>465</v>
      </c>
      <c r="D27" s="287">
        <v>5766</v>
      </c>
      <c r="E27" s="286">
        <v>9237.5</v>
      </c>
      <c r="F27" s="291">
        <f>(D27-E27)/E27</f>
        <v>-0.37580514208389715</v>
      </c>
      <c r="G27" s="287">
        <v>991</v>
      </c>
      <c r="H27" s="286">
        <v>27</v>
      </c>
      <c r="I27" s="286">
        <f>G27/H27</f>
        <v>36.703703703703702</v>
      </c>
      <c r="J27" s="286">
        <v>10</v>
      </c>
      <c r="K27" s="286">
        <v>2</v>
      </c>
      <c r="L27" s="287">
        <v>16658</v>
      </c>
      <c r="M27" s="287">
        <v>2804</v>
      </c>
      <c r="N27" s="284">
        <v>44589</v>
      </c>
      <c r="O27" s="283" t="s">
        <v>59</v>
      </c>
      <c r="P27" s="279"/>
      <c r="Q27" s="293"/>
      <c r="R27" s="293"/>
      <c r="S27" s="293"/>
      <c r="T27" s="293"/>
      <c r="U27" s="294"/>
      <c r="V27" s="294"/>
      <c r="W27" s="294"/>
      <c r="X27" s="8"/>
      <c r="Y27" s="295"/>
      <c r="Z27" s="278"/>
      <c r="AA27" s="295"/>
      <c r="AB27" s="278"/>
    </row>
    <row r="28" spans="1:35" ht="25.35" customHeight="1">
      <c r="A28" s="282">
        <v>14</v>
      </c>
      <c r="B28" s="91" t="s">
        <v>40</v>
      </c>
      <c r="C28" s="288" t="s">
        <v>490</v>
      </c>
      <c r="D28" s="287">
        <v>4425.79</v>
      </c>
      <c r="E28" s="286" t="s">
        <v>30</v>
      </c>
      <c r="F28" s="286" t="s">
        <v>30</v>
      </c>
      <c r="G28" s="287">
        <v>585</v>
      </c>
      <c r="H28" s="286">
        <v>7</v>
      </c>
      <c r="I28" s="286">
        <f>G28/H28</f>
        <v>83.571428571428569</v>
      </c>
      <c r="J28" s="286">
        <v>7</v>
      </c>
      <c r="K28" s="286">
        <v>0</v>
      </c>
      <c r="L28" s="287">
        <v>4426</v>
      </c>
      <c r="M28" s="287">
        <v>585</v>
      </c>
      <c r="N28" s="284" t="s">
        <v>190</v>
      </c>
      <c r="O28" s="283" t="s">
        <v>52</v>
      </c>
      <c r="P28" s="279"/>
      <c r="R28" s="285"/>
      <c r="T28" s="279"/>
      <c r="U28" s="278"/>
      <c r="V28" s="278"/>
      <c r="W28" s="295"/>
      <c r="X28" s="294"/>
      <c r="Y28" s="295"/>
      <c r="AA28" s="278"/>
    </row>
    <row r="29" spans="1:35" ht="25.35" customHeight="1">
      <c r="A29" s="282">
        <v>15</v>
      </c>
      <c r="B29" s="282">
        <v>8</v>
      </c>
      <c r="C29" s="288" t="s">
        <v>464</v>
      </c>
      <c r="D29" s="287">
        <v>4334.3999999999996</v>
      </c>
      <c r="E29" s="286">
        <v>11944.27</v>
      </c>
      <c r="F29" s="291">
        <f>(D29-E29)/E29</f>
        <v>-0.63711470018678418</v>
      </c>
      <c r="G29" s="287">
        <v>640</v>
      </c>
      <c r="H29" s="286">
        <v>58</v>
      </c>
      <c r="I29" s="286">
        <f>G29/H29</f>
        <v>11.03448275862069</v>
      </c>
      <c r="J29" s="286">
        <v>12</v>
      </c>
      <c r="K29" s="286">
        <v>2</v>
      </c>
      <c r="L29" s="287">
        <v>16279</v>
      </c>
      <c r="M29" s="287">
        <v>2223</v>
      </c>
      <c r="N29" s="284">
        <v>44589</v>
      </c>
      <c r="O29" s="283" t="s">
        <v>33</v>
      </c>
      <c r="P29" s="279"/>
      <c r="Q29" s="293"/>
      <c r="R29" s="293"/>
      <c r="S29" s="293"/>
      <c r="T29" s="293"/>
      <c r="U29" s="294"/>
      <c r="V29" s="294"/>
      <c r="W29" s="294"/>
      <c r="X29" s="295"/>
      <c r="Y29" s="8"/>
      <c r="Z29" s="278"/>
      <c r="AA29" s="295"/>
      <c r="AB29" s="278"/>
    </row>
    <row r="30" spans="1:35" ht="25.35" customHeight="1">
      <c r="A30" s="282">
        <v>16</v>
      </c>
      <c r="B30" s="282">
        <v>13</v>
      </c>
      <c r="C30" s="288" t="s">
        <v>447</v>
      </c>
      <c r="D30" s="287">
        <v>3320</v>
      </c>
      <c r="E30" s="286">
        <v>5445</v>
      </c>
      <c r="F30" s="291">
        <f>(D30-E30)/E30</f>
        <v>-0.39026629935720847</v>
      </c>
      <c r="G30" s="287">
        <v>601</v>
      </c>
      <c r="H30" s="286" t="s">
        <v>30</v>
      </c>
      <c r="I30" s="286" t="s">
        <v>30</v>
      </c>
      <c r="J30" s="286">
        <v>9</v>
      </c>
      <c r="K30" s="286">
        <v>4</v>
      </c>
      <c r="L30" s="287">
        <v>42369</v>
      </c>
      <c r="M30" s="287">
        <v>7218</v>
      </c>
      <c r="N30" s="284">
        <v>44575</v>
      </c>
      <c r="O30" s="283" t="s">
        <v>31</v>
      </c>
      <c r="P30" s="279"/>
      <c r="Q30" s="293"/>
      <c r="R30" s="293"/>
      <c r="S30" s="293"/>
      <c r="T30" s="293"/>
      <c r="U30" s="294"/>
      <c r="V30" s="294"/>
      <c r="W30" s="294"/>
      <c r="X30" s="295"/>
      <c r="Y30" s="295"/>
      <c r="Z30" s="278"/>
      <c r="AA30" s="8"/>
      <c r="AB30" s="278"/>
    </row>
    <row r="31" spans="1:35" ht="25.35" customHeight="1">
      <c r="A31" s="282">
        <v>17</v>
      </c>
      <c r="B31" s="282">
        <v>21</v>
      </c>
      <c r="C31" s="288" t="s">
        <v>368</v>
      </c>
      <c r="D31" s="287">
        <v>3008.67</v>
      </c>
      <c r="E31" s="287">
        <v>1254.79</v>
      </c>
      <c r="F31" s="291">
        <f>(D31-E31)/E31</f>
        <v>1.3977478303142359</v>
      </c>
      <c r="G31" s="287">
        <v>580</v>
      </c>
      <c r="H31" s="286">
        <v>16</v>
      </c>
      <c r="I31" s="286">
        <f>G31/H31</f>
        <v>36.25</v>
      </c>
      <c r="J31" s="286">
        <v>3</v>
      </c>
      <c r="K31" s="286">
        <v>11</v>
      </c>
      <c r="L31" s="287">
        <v>186440</v>
      </c>
      <c r="M31" s="287">
        <v>37323</v>
      </c>
      <c r="N31" s="284">
        <v>44526</v>
      </c>
      <c r="O31" s="283" t="s">
        <v>32</v>
      </c>
      <c r="P31" s="279"/>
      <c r="Q31" s="293"/>
      <c r="R31" s="293"/>
      <c r="S31" s="293"/>
      <c r="T31" s="293"/>
      <c r="U31" s="294"/>
      <c r="V31" s="294"/>
      <c r="W31" s="294"/>
      <c r="X31" s="295"/>
      <c r="Y31" s="295"/>
      <c r="Z31" s="278"/>
      <c r="AA31" s="8"/>
      <c r="AB31" s="278"/>
    </row>
    <row r="32" spans="1:35" ht="25.35" customHeight="1">
      <c r="A32" s="282">
        <v>18</v>
      </c>
      <c r="B32" s="282">
        <v>17</v>
      </c>
      <c r="C32" s="288" t="s">
        <v>440</v>
      </c>
      <c r="D32" s="287">
        <v>2816.75</v>
      </c>
      <c r="E32" s="286">
        <v>2556.7800000000002</v>
      </c>
      <c r="F32" s="291">
        <f>(D32-E32)/E32</f>
        <v>0.10167867395708656</v>
      </c>
      <c r="G32" s="287">
        <v>411</v>
      </c>
      <c r="H32" s="286">
        <v>20</v>
      </c>
      <c r="I32" s="286">
        <f>G32/H32</f>
        <v>20.55</v>
      </c>
      <c r="J32" s="286">
        <v>4</v>
      </c>
      <c r="K32" s="286">
        <v>5</v>
      </c>
      <c r="L32" s="287">
        <v>44453</v>
      </c>
      <c r="M32" s="287">
        <v>6424</v>
      </c>
      <c r="N32" s="284">
        <v>44568</v>
      </c>
      <c r="O32" s="283" t="s">
        <v>33</v>
      </c>
      <c r="P32" s="279"/>
      <c r="Q32" s="293"/>
      <c r="R32" s="293"/>
      <c r="S32" s="293"/>
      <c r="T32" s="293"/>
      <c r="U32" s="294"/>
      <c r="V32" s="294"/>
      <c r="W32" s="294"/>
      <c r="X32" s="295"/>
      <c r="Y32" s="295"/>
      <c r="Z32" s="278"/>
      <c r="AA32" s="8"/>
      <c r="AB32" s="278"/>
    </row>
    <row r="33" spans="1:28" ht="25.35" customHeight="1">
      <c r="A33" s="282">
        <v>19</v>
      </c>
      <c r="B33" s="282" t="s">
        <v>40</v>
      </c>
      <c r="C33" s="288" t="s">
        <v>479</v>
      </c>
      <c r="D33" s="287">
        <v>2749.06</v>
      </c>
      <c r="E33" s="286" t="s">
        <v>30</v>
      </c>
      <c r="F33" s="286" t="s">
        <v>30</v>
      </c>
      <c r="G33" s="287">
        <v>540</v>
      </c>
      <c r="H33" s="286">
        <v>7</v>
      </c>
      <c r="I33" s="286">
        <f>G33/H33</f>
        <v>77.142857142857139</v>
      </c>
      <c r="J33" s="286">
        <v>7</v>
      </c>
      <c r="K33" s="286">
        <v>0</v>
      </c>
      <c r="L33" s="287">
        <v>2749.06</v>
      </c>
      <c r="M33" s="287">
        <v>540</v>
      </c>
      <c r="N33" s="284" t="s">
        <v>190</v>
      </c>
      <c r="O33" s="283" t="s">
        <v>27</v>
      </c>
      <c r="P33" s="279"/>
      <c r="Q33" s="293"/>
      <c r="R33" s="293"/>
      <c r="S33" s="293"/>
      <c r="T33" s="293"/>
      <c r="U33" s="294"/>
      <c r="V33" s="294"/>
      <c r="W33" s="294"/>
      <c r="X33" s="8"/>
      <c r="Y33" s="295"/>
      <c r="Z33" s="278"/>
      <c r="AA33" s="295"/>
      <c r="AB33" s="278"/>
    </row>
    <row r="34" spans="1:28" ht="25.35" customHeight="1">
      <c r="A34" s="282">
        <v>20</v>
      </c>
      <c r="B34" s="282">
        <v>12</v>
      </c>
      <c r="C34" s="288" t="s">
        <v>456</v>
      </c>
      <c r="D34" s="287">
        <v>2308.77</v>
      </c>
      <c r="E34" s="286">
        <v>5540.97</v>
      </c>
      <c r="F34" s="291">
        <f>(D34-E34)/E34</f>
        <v>-0.58332746793431478</v>
      </c>
      <c r="G34" s="287">
        <v>466</v>
      </c>
      <c r="H34" s="286">
        <v>38</v>
      </c>
      <c r="I34" s="286">
        <f>G34/H34</f>
        <v>12.263157894736842</v>
      </c>
      <c r="J34" s="286">
        <v>8</v>
      </c>
      <c r="K34" s="286">
        <v>3</v>
      </c>
      <c r="L34" s="287">
        <v>15013.34</v>
      </c>
      <c r="M34" s="287">
        <v>3066</v>
      </c>
      <c r="N34" s="284">
        <v>44582</v>
      </c>
      <c r="O34" s="283" t="s">
        <v>27</v>
      </c>
      <c r="P34" s="279"/>
      <c r="Q34" s="293"/>
      <c r="R34" s="293"/>
      <c r="S34" s="293"/>
      <c r="T34" s="293"/>
      <c r="U34" s="294"/>
      <c r="V34" s="294"/>
      <c r="W34" s="294"/>
      <c r="X34" s="8"/>
      <c r="Y34" s="295"/>
      <c r="Z34" s="278"/>
      <c r="AA34" s="295"/>
      <c r="AB34" s="278"/>
    </row>
    <row r="35" spans="1:28" ht="25.2" customHeight="1">
      <c r="A35" s="248"/>
      <c r="B35" s="248"/>
      <c r="C35" s="266" t="s">
        <v>85</v>
      </c>
      <c r="D35" s="280">
        <f>SUM(D23:D34)</f>
        <v>224250.05000000002</v>
      </c>
      <c r="E35" s="280">
        <v>185568.34</v>
      </c>
      <c r="F35" s="292">
        <f>(D35-E35)/E35</f>
        <v>0.20844994356257118</v>
      </c>
      <c r="G35" s="280">
        <f t="shared" ref="G35" si="2">SUM(G23:G34)</f>
        <v>35219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28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8" ht="25.35" customHeight="1">
      <c r="A37" s="282">
        <v>21</v>
      </c>
      <c r="B37" s="282" t="s">
        <v>67</v>
      </c>
      <c r="C37" s="288" t="s">
        <v>480</v>
      </c>
      <c r="D37" s="287">
        <v>1664.8</v>
      </c>
      <c r="E37" s="286" t="s">
        <v>30</v>
      </c>
      <c r="F37" s="286" t="s">
        <v>30</v>
      </c>
      <c r="G37" s="287">
        <v>287</v>
      </c>
      <c r="H37" s="286">
        <v>41</v>
      </c>
      <c r="I37" s="286">
        <f>G37/H37</f>
        <v>7</v>
      </c>
      <c r="J37" s="286">
        <v>12</v>
      </c>
      <c r="K37" s="286">
        <v>1</v>
      </c>
      <c r="L37" s="287">
        <v>1664.8</v>
      </c>
      <c r="M37" s="287">
        <v>287</v>
      </c>
      <c r="N37" s="284">
        <v>44596</v>
      </c>
      <c r="O37" s="283" t="s">
        <v>56</v>
      </c>
      <c r="P37" s="279"/>
      <c r="Q37" s="293"/>
      <c r="R37" s="293"/>
      <c r="S37" s="293"/>
      <c r="T37" s="293"/>
      <c r="U37" s="294"/>
      <c r="V37" s="294"/>
      <c r="W37" s="294"/>
      <c r="X37" s="8"/>
      <c r="Y37" s="295"/>
      <c r="Z37" s="278"/>
      <c r="AA37" s="295"/>
      <c r="AB37" s="278"/>
    </row>
    <row r="38" spans="1:28" ht="25.35" customHeight="1">
      <c r="A38" s="282">
        <v>22</v>
      </c>
      <c r="B38" s="282">
        <v>20</v>
      </c>
      <c r="C38" s="288" t="s">
        <v>428</v>
      </c>
      <c r="D38" s="287">
        <v>1260.6500000000001</v>
      </c>
      <c r="E38" s="286">
        <v>1380.65</v>
      </c>
      <c r="F38" s="291">
        <f>(D38-E38)/E38</f>
        <v>-8.6915583239778355E-2</v>
      </c>
      <c r="G38" s="287">
        <v>176</v>
      </c>
      <c r="H38" s="286">
        <v>10</v>
      </c>
      <c r="I38" s="286">
        <f>G38/H38</f>
        <v>17.600000000000001</v>
      </c>
      <c r="J38" s="286">
        <v>2</v>
      </c>
      <c r="K38" s="286">
        <v>6</v>
      </c>
      <c r="L38" s="287">
        <v>61438</v>
      </c>
      <c r="M38" s="287">
        <v>9342</v>
      </c>
      <c r="N38" s="284">
        <v>44561</v>
      </c>
      <c r="O38" s="283" t="s">
        <v>32</v>
      </c>
      <c r="P38" s="279"/>
      <c r="Q38" s="293"/>
      <c r="R38" s="293"/>
      <c r="S38" s="293"/>
      <c r="T38" s="293"/>
      <c r="U38" s="294"/>
      <c r="V38" s="294"/>
      <c r="W38" s="294"/>
      <c r="X38" s="8"/>
      <c r="Y38" s="295"/>
      <c r="Z38" s="278"/>
      <c r="AA38" s="295"/>
      <c r="AB38" s="278"/>
    </row>
    <row r="39" spans="1:28" ht="25.35" customHeight="1">
      <c r="A39" s="282">
        <v>23</v>
      </c>
      <c r="B39" s="282">
        <v>18</v>
      </c>
      <c r="C39" s="288" t="s">
        <v>417</v>
      </c>
      <c r="D39" s="287">
        <v>1128.5999999999999</v>
      </c>
      <c r="E39" s="287">
        <v>1930.36</v>
      </c>
      <c r="F39" s="291">
        <f>(D39-E39)/E39</f>
        <v>-0.41534221595971738</v>
      </c>
      <c r="G39" s="287">
        <v>160</v>
      </c>
      <c r="H39" s="286">
        <v>10</v>
      </c>
      <c r="I39" s="286">
        <f>G39/H39</f>
        <v>16</v>
      </c>
      <c r="J39" s="286">
        <v>2</v>
      </c>
      <c r="K39" s="286">
        <v>7</v>
      </c>
      <c r="L39" s="287">
        <v>192563.71</v>
      </c>
      <c r="M39" s="287">
        <v>28460</v>
      </c>
      <c r="N39" s="284">
        <v>44554</v>
      </c>
      <c r="O39" s="283" t="s">
        <v>27</v>
      </c>
      <c r="P39" s="279"/>
      <c r="Q39" s="293"/>
      <c r="R39" s="293"/>
      <c r="S39" s="293"/>
      <c r="T39" s="293"/>
      <c r="U39" s="294"/>
      <c r="V39" s="294"/>
      <c r="W39" s="294"/>
      <c r="X39" s="8"/>
      <c r="Y39" s="295"/>
      <c r="Z39" s="278"/>
      <c r="AA39" s="295"/>
      <c r="AB39" s="278"/>
    </row>
    <row r="40" spans="1:28" ht="25.35" customHeight="1">
      <c r="A40" s="282">
        <v>24</v>
      </c>
      <c r="B40" s="282">
        <v>19</v>
      </c>
      <c r="C40" s="288" t="s">
        <v>453</v>
      </c>
      <c r="D40" s="287">
        <v>944</v>
      </c>
      <c r="E40" s="286">
        <v>1763</v>
      </c>
      <c r="F40" s="291">
        <f>(D40-E40)/E40</f>
        <v>-0.46454906409529212</v>
      </c>
      <c r="G40" s="287">
        <v>195</v>
      </c>
      <c r="H40" s="286" t="s">
        <v>30</v>
      </c>
      <c r="I40" s="286" t="s">
        <v>30</v>
      </c>
      <c r="J40" s="286">
        <v>5</v>
      </c>
      <c r="K40" s="286">
        <v>4</v>
      </c>
      <c r="L40" s="287">
        <v>23817</v>
      </c>
      <c r="M40" s="287">
        <v>5035</v>
      </c>
      <c r="N40" s="284">
        <v>44575</v>
      </c>
      <c r="O40" s="283" t="s">
        <v>31</v>
      </c>
      <c r="P40" s="279"/>
      <c r="Q40" s="293"/>
      <c r="R40" s="293"/>
      <c r="S40" s="293"/>
      <c r="T40" s="293"/>
      <c r="U40" s="294"/>
      <c r="V40" s="294"/>
      <c r="W40" s="294"/>
      <c r="X40" s="8"/>
      <c r="Y40" s="295"/>
      <c r="Z40" s="278"/>
      <c r="AA40" s="295"/>
      <c r="AB40" s="278"/>
    </row>
    <row r="41" spans="1:28" ht="25.35" customHeight="1">
      <c r="A41" s="282">
        <v>25</v>
      </c>
      <c r="B41" s="282">
        <v>15</v>
      </c>
      <c r="C41" s="288" t="s">
        <v>458</v>
      </c>
      <c r="D41" s="287">
        <v>928</v>
      </c>
      <c r="E41" s="286">
        <v>3473</v>
      </c>
      <c r="F41" s="291">
        <f>(D41-E41)/E41</f>
        <v>-0.73279585372876477</v>
      </c>
      <c r="G41" s="287">
        <v>156</v>
      </c>
      <c r="H41" s="286" t="s">
        <v>30</v>
      </c>
      <c r="I41" s="286" t="s">
        <v>30</v>
      </c>
      <c r="J41" s="286">
        <v>4</v>
      </c>
      <c r="K41" s="286">
        <v>3</v>
      </c>
      <c r="L41" s="287">
        <v>8956</v>
      </c>
      <c r="M41" s="287">
        <v>1417</v>
      </c>
      <c r="N41" s="284">
        <v>44582</v>
      </c>
      <c r="O41" s="283" t="s">
        <v>31</v>
      </c>
      <c r="P41" s="279"/>
      <c r="Q41" s="293"/>
      <c r="R41" s="293"/>
      <c r="S41" s="293"/>
      <c r="T41" s="293"/>
      <c r="U41" s="294"/>
      <c r="V41" s="294"/>
      <c r="W41" s="294"/>
      <c r="X41" s="278"/>
      <c r="Y41" s="8"/>
      <c r="Z41" s="295"/>
      <c r="AA41" s="295"/>
      <c r="AB41" s="278"/>
    </row>
    <row r="42" spans="1:28" ht="25.35" customHeight="1">
      <c r="A42" s="282">
        <v>26</v>
      </c>
      <c r="B42" s="120">
        <v>25</v>
      </c>
      <c r="C42" s="288" t="s">
        <v>469</v>
      </c>
      <c r="D42" s="287">
        <v>589</v>
      </c>
      <c r="E42" s="286">
        <v>432</v>
      </c>
      <c r="F42" s="291">
        <f>(D42-E42)/E42</f>
        <v>0.36342592592592593</v>
      </c>
      <c r="G42" s="287">
        <v>99</v>
      </c>
      <c r="H42" s="286">
        <v>2</v>
      </c>
      <c r="I42" s="286">
        <f>G42/H42</f>
        <v>49.5</v>
      </c>
      <c r="J42" s="286">
        <v>1</v>
      </c>
      <c r="K42" s="286" t="s">
        <v>30</v>
      </c>
      <c r="L42" s="287">
        <v>6316</v>
      </c>
      <c r="M42" s="287">
        <v>1904</v>
      </c>
      <c r="N42" s="284">
        <v>41957</v>
      </c>
      <c r="O42" s="283" t="s">
        <v>59</v>
      </c>
      <c r="P42" s="279"/>
      <c r="Q42" s="293"/>
      <c r="R42" s="293"/>
      <c r="S42" s="293"/>
      <c r="T42" s="293"/>
      <c r="U42" s="294"/>
      <c r="V42" s="294"/>
      <c r="W42" s="278"/>
      <c r="X42" s="295"/>
      <c r="Y42" s="295"/>
      <c r="Z42" s="8"/>
      <c r="AA42" s="294"/>
      <c r="AB42" s="278"/>
    </row>
    <row r="43" spans="1:28" ht="25.35" customHeight="1">
      <c r="A43" s="282">
        <v>27</v>
      </c>
      <c r="B43" s="91" t="s">
        <v>40</v>
      </c>
      <c r="C43" s="288" t="s">
        <v>489</v>
      </c>
      <c r="D43" s="287">
        <v>588.97</v>
      </c>
      <c r="E43" s="286" t="s">
        <v>30</v>
      </c>
      <c r="F43" s="286" t="s">
        <v>30</v>
      </c>
      <c r="G43" s="287">
        <v>106</v>
      </c>
      <c r="H43" s="286">
        <v>4</v>
      </c>
      <c r="I43" s="286">
        <f>G43/H43</f>
        <v>26.5</v>
      </c>
      <c r="J43" s="286">
        <v>4</v>
      </c>
      <c r="K43" s="286">
        <v>0</v>
      </c>
      <c r="L43" s="287">
        <v>589</v>
      </c>
      <c r="M43" s="287">
        <v>106</v>
      </c>
      <c r="N43" s="284" t="s">
        <v>190</v>
      </c>
      <c r="O43" s="283" t="s">
        <v>32</v>
      </c>
      <c r="P43" s="78"/>
      <c r="Q43" s="293"/>
      <c r="R43" s="293"/>
      <c r="S43" s="293"/>
      <c r="T43" s="293"/>
      <c r="U43" s="294"/>
      <c r="V43" s="294"/>
      <c r="W43" s="8"/>
      <c r="X43" s="294"/>
      <c r="Y43" s="295"/>
      <c r="Z43" s="295"/>
      <c r="AA43" s="278"/>
      <c r="AB43" s="278"/>
    </row>
    <row r="44" spans="1:28" ht="25.35" customHeight="1">
      <c r="A44" s="282">
        <v>28</v>
      </c>
      <c r="B44" s="214">
        <v>26</v>
      </c>
      <c r="C44" s="288" t="s">
        <v>444</v>
      </c>
      <c r="D44" s="287">
        <v>461.7</v>
      </c>
      <c r="E44" s="286">
        <v>381</v>
      </c>
      <c r="F44" s="291">
        <f>(D44-E44)/E44</f>
        <v>0.21181102362204721</v>
      </c>
      <c r="G44" s="287">
        <v>93</v>
      </c>
      <c r="H44" s="286">
        <v>15</v>
      </c>
      <c r="I44" s="286">
        <f>G44/H44</f>
        <v>6.2</v>
      </c>
      <c r="J44" s="286">
        <v>7</v>
      </c>
      <c r="K44" s="286">
        <v>5</v>
      </c>
      <c r="L44" s="287">
        <v>2061.1</v>
      </c>
      <c r="M44" s="287">
        <v>381</v>
      </c>
      <c r="N44" s="284">
        <v>44568</v>
      </c>
      <c r="O44" s="283" t="s">
        <v>56</v>
      </c>
      <c r="P44" s="78"/>
      <c r="Q44" s="293"/>
      <c r="R44" s="293"/>
      <c r="S44" s="293"/>
      <c r="T44" s="293"/>
      <c r="U44" s="294"/>
      <c r="V44" s="294"/>
      <c r="W44" s="8"/>
      <c r="X44" s="294"/>
      <c r="Y44" s="295"/>
      <c r="Z44" s="295"/>
      <c r="AA44" s="278"/>
      <c r="AB44" s="278"/>
    </row>
    <row r="45" spans="1:28" ht="25.35" customHeight="1">
      <c r="A45" s="282">
        <v>29</v>
      </c>
      <c r="B45" s="282">
        <v>29</v>
      </c>
      <c r="C45" s="288" t="s">
        <v>482</v>
      </c>
      <c r="D45" s="287">
        <v>461</v>
      </c>
      <c r="E45" s="286">
        <v>244</v>
      </c>
      <c r="F45" s="291">
        <f>(D45-E45)/E45</f>
        <v>0.88934426229508201</v>
      </c>
      <c r="G45" s="287">
        <v>67</v>
      </c>
      <c r="H45" s="286">
        <v>4</v>
      </c>
      <c r="I45" s="286">
        <f>G45/H45</f>
        <v>16.75</v>
      </c>
      <c r="J45" s="286">
        <v>1</v>
      </c>
      <c r="K45" s="286">
        <v>6</v>
      </c>
      <c r="L45" s="287">
        <v>7908</v>
      </c>
      <c r="M45" s="287">
        <v>1470</v>
      </c>
      <c r="N45" s="284">
        <v>44561</v>
      </c>
      <c r="O45" s="283" t="s">
        <v>59</v>
      </c>
      <c r="P45" s="279"/>
      <c r="Q45" s="293"/>
      <c r="R45" s="293"/>
      <c r="S45" s="293"/>
      <c r="T45" s="293"/>
      <c r="U45" s="294"/>
      <c r="V45" s="294"/>
      <c r="W45" s="295"/>
      <c r="X45" s="278"/>
      <c r="Y45" s="294"/>
      <c r="Z45" s="8"/>
      <c r="AA45" s="295"/>
      <c r="AB45" s="278"/>
    </row>
    <row r="46" spans="1:28" ht="25.35" customHeight="1">
      <c r="A46" s="282">
        <v>30</v>
      </c>
      <c r="B46" s="91">
        <v>32</v>
      </c>
      <c r="C46" s="288" t="s">
        <v>389</v>
      </c>
      <c r="D46" s="287">
        <v>414.45</v>
      </c>
      <c r="E46" s="287">
        <v>74</v>
      </c>
      <c r="F46" s="291">
        <f>(D46-E46)/E46</f>
        <v>4.6006756756756753</v>
      </c>
      <c r="G46" s="287">
        <v>79</v>
      </c>
      <c r="H46" s="286">
        <v>3</v>
      </c>
      <c r="I46" s="286">
        <f>G46/H46</f>
        <v>26.333333333333332</v>
      </c>
      <c r="J46" s="286">
        <v>2</v>
      </c>
      <c r="K46" s="286">
        <v>10</v>
      </c>
      <c r="L46" s="287">
        <v>10892.86</v>
      </c>
      <c r="M46" s="287">
        <v>1950</v>
      </c>
      <c r="N46" s="284">
        <v>44533</v>
      </c>
      <c r="O46" s="283" t="s">
        <v>43</v>
      </c>
      <c r="P46" s="78"/>
      <c r="Q46" s="293"/>
      <c r="R46" s="293"/>
      <c r="S46" s="293"/>
      <c r="T46" s="293"/>
      <c r="U46" s="294"/>
      <c r="V46" s="294"/>
      <c r="W46" s="295"/>
      <c r="X46" s="8"/>
      <c r="Y46" s="294"/>
      <c r="Z46" s="295"/>
      <c r="AA46" s="278"/>
      <c r="AB46" s="278"/>
    </row>
    <row r="47" spans="1:28" ht="25.2" customHeight="1">
      <c r="A47" s="248"/>
      <c r="B47" s="248"/>
      <c r="C47" s="266" t="s">
        <v>116</v>
      </c>
      <c r="D47" s="280">
        <f>SUM(D35:D46)</f>
        <v>232691.22000000003</v>
      </c>
      <c r="E47" s="280">
        <v>190934.28</v>
      </c>
      <c r="F47" s="292">
        <f>(D47-E47)/E47</f>
        <v>0.21869797293602822</v>
      </c>
      <c r="G47" s="280">
        <f t="shared" ref="G47" si="3">SUM(G35:G46)</f>
        <v>36637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28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8" ht="25.35" customHeight="1">
      <c r="A49" s="282">
        <v>31</v>
      </c>
      <c r="B49" s="282">
        <v>28</v>
      </c>
      <c r="C49" s="288" t="s">
        <v>390</v>
      </c>
      <c r="D49" s="287">
        <v>357</v>
      </c>
      <c r="E49" s="286">
        <v>324</v>
      </c>
      <c r="F49" s="291">
        <f>(D49-E49)/E49</f>
        <v>0.10185185185185185</v>
      </c>
      <c r="G49" s="287">
        <v>59</v>
      </c>
      <c r="H49" s="286">
        <v>2</v>
      </c>
      <c r="I49" s="286">
        <f t="shared" ref="I49:I58" si="4">G49/H49</f>
        <v>29.5</v>
      </c>
      <c r="J49" s="286">
        <v>1</v>
      </c>
      <c r="K49" s="286">
        <v>10</v>
      </c>
      <c r="L49" s="287">
        <v>10749</v>
      </c>
      <c r="M49" s="287">
        <v>2199</v>
      </c>
      <c r="N49" s="284">
        <v>44533</v>
      </c>
      <c r="O49" s="283" t="s">
        <v>59</v>
      </c>
      <c r="P49" s="279"/>
      <c r="Q49" s="293"/>
      <c r="R49" s="293"/>
      <c r="S49" s="293"/>
      <c r="T49" s="293"/>
      <c r="U49" s="294"/>
      <c r="V49" s="294"/>
      <c r="W49" s="294"/>
      <c r="X49" s="278"/>
      <c r="Y49" s="294"/>
      <c r="Z49" s="295"/>
      <c r="AA49" s="295"/>
      <c r="AB49" s="278"/>
    </row>
    <row r="50" spans="1:28" ht="25.35" customHeight="1">
      <c r="A50" s="282">
        <v>32</v>
      </c>
      <c r="B50" s="282">
        <v>22</v>
      </c>
      <c r="C50" s="288" t="s">
        <v>457</v>
      </c>
      <c r="D50" s="287">
        <v>327</v>
      </c>
      <c r="E50" s="286">
        <v>836.15000000000009</v>
      </c>
      <c r="F50" s="291">
        <f>(D50-E50)/E50</f>
        <v>-0.60892184416671657</v>
      </c>
      <c r="G50" s="287">
        <v>62</v>
      </c>
      <c r="H50" s="286">
        <v>6</v>
      </c>
      <c r="I50" s="286">
        <f t="shared" si="4"/>
        <v>10.333333333333334</v>
      </c>
      <c r="J50" s="286">
        <v>2</v>
      </c>
      <c r="K50" s="286">
        <v>3</v>
      </c>
      <c r="L50" s="287">
        <v>8625.6299999999992</v>
      </c>
      <c r="M50" s="287">
        <v>1335</v>
      </c>
      <c r="N50" s="284">
        <v>44582</v>
      </c>
      <c r="O50" s="283" t="s">
        <v>43</v>
      </c>
      <c r="P50" s="279"/>
      <c r="Q50" s="293"/>
      <c r="R50" s="293"/>
      <c r="S50" s="293"/>
      <c r="T50" s="293"/>
      <c r="U50" s="294"/>
      <c r="V50" s="294"/>
      <c r="W50" s="8"/>
      <c r="X50" s="278"/>
      <c r="Y50" s="294"/>
      <c r="Z50" s="295"/>
      <c r="AA50" s="295"/>
      <c r="AB50" s="278"/>
    </row>
    <row r="51" spans="1:28" ht="25.35" customHeight="1">
      <c r="A51" s="282">
        <v>33</v>
      </c>
      <c r="B51" s="282">
        <v>31</v>
      </c>
      <c r="C51" s="288" t="s">
        <v>443</v>
      </c>
      <c r="D51" s="287">
        <v>225</v>
      </c>
      <c r="E51" s="286">
        <v>90</v>
      </c>
      <c r="F51" s="291">
        <f>(D51-E51)/E51</f>
        <v>1.5</v>
      </c>
      <c r="G51" s="287">
        <v>59</v>
      </c>
      <c r="H51" s="286">
        <v>3</v>
      </c>
      <c r="I51" s="286">
        <f t="shared" si="4"/>
        <v>19.666666666666668</v>
      </c>
      <c r="J51" s="286">
        <v>1</v>
      </c>
      <c r="K51" s="286">
        <v>4</v>
      </c>
      <c r="L51" s="287">
        <v>3087</v>
      </c>
      <c r="M51" s="287">
        <v>641</v>
      </c>
      <c r="N51" s="284">
        <v>44568</v>
      </c>
      <c r="O51" s="283" t="s">
        <v>59</v>
      </c>
      <c r="P51" s="279"/>
      <c r="Q51" s="293"/>
      <c r="R51" s="293"/>
      <c r="S51" s="293"/>
      <c r="T51" s="293"/>
      <c r="U51" s="294"/>
      <c r="V51" s="294"/>
      <c r="W51" s="294"/>
      <c r="X51" s="295"/>
      <c r="Y51" s="295"/>
      <c r="Z51" s="278"/>
      <c r="AA51" s="8"/>
      <c r="AB51" s="278"/>
    </row>
    <row r="52" spans="1:28" ht="25.35" customHeight="1">
      <c r="A52" s="282">
        <v>34</v>
      </c>
      <c r="B52" s="290" t="s">
        <v>30</v>
      </c>
      <c r="C52" s="288" t="s">
        <v>392</v>
      </c>
      <c r="D52" s="287">
        <v>203</v>
      </c>
      <c r="E52" s="286" t="s">
        <v>30</v>
      </c>
      <c r="F52" s="286" t="s">
        <v>30</v>
      </c>
      <c r="G52" s="287">
        <v>46</v>
      </c>
      <c r="H52" s="286">
        <v>3</v>
      </c>
      <c r="I52" s="286">
        <f t="shared" si="4"/>
        <v>15.333333333333334</v>
      </c>
      <c r="J52" s="286">
        <v>3</v>
      </c>
      <c r="K52" s="286" t="s">
        <v>30</v>
      </c>
      <c r="L52" s="287">
        <v>8279</v>
      </c>
      <c r="M52" s="287">
        <v>1447</v>
      </c>
      <c r="N52" s="284">
        <v>44540</v>
      </c>
      <c r="O52" s="283" t="s">
        <v>32</v>
      </c>
      <c r="P52" s="279"/>
      <c r="Q52" s="293"/>
      <c r="R52" s="293"/>
      <c r="S52" s="293"/>
      <c r="T52" s="293"/>
      <c r="U52" s="294"/>
      <c r="V52" s="294"/>
      <c r="W52" s="294"/>
      <c r="X52" s="295"/>
      <c r="Y52" s="295"/>
      <c r="Z52" s="278"/>
      <c r="AA52" s="8"/>
      <c r="AB52" s="278"/>
    </row>
    <row r="53" spans="1:28" ht="25.35" customHeight="1">
      <c r="A53" s="282">
        <v>35</v>
      </c>
      <c r="B53" s="290" t="s">
        <v>30</v>
      </c>
      <c r="C53" s="288" t="s">
        <v>285</v>
      </c>
      <c r="D53" s="287">
        <v>199</v>
      </c>
      <c r="E53" s="286" t="s">
        <v>30</v>
      </c>
      <c r="F53" s="286" t="s">
        <v>30</v>
      </c>
      <c r="G53" s="287">
        <v>45</v>
      </c>
      <c r="H53" s="286">
        <v>2</v>
      </c>
      <c r="I53" s="286">
        <f t="shared" si="4"/>
        <v>22.5</v>
      </c>
      <c r="J53" s="286">
        <v>2</v>
      </c>
      <c r="K53" s="286" t="s">
        <v>30</v>
      </c>
      <c r="L53" s="287">
        <v>450671.25</v>
      </c>
      <c r="M53" s="287">
        <v>67530</v>
      </c>
      <c r="N53" s="284">
        <v>44456</v>
      </c>
      <c r="O53" s="283" t="s">
        <v>34</v>
      </c>
      <c r="P53" s="279"/>
      <c r="Q53" s="293"/>
      <c r="R53" s="293"/>
      <c r="S53" s="293"/>
      <c r="T53" s="293"/>
      <c r="U53" s="293"/>
      <c r="V53" s="294"/>
      <c r="W53" s="294"/>
      <c r="X53" s="278"/>
      <c r="Y53" s="295"/>
      <c r="AA53" s="295"/>
    </row>
    <row r="54" spans="1:28" ht="25.35" customHeight="1">
      <c r="A54" s="282">
        <v>36</v>
      </c>
      <c r="B54" s="290" t="s">
        <v>30</v>
      </c>
      <c r="C54" s="170" t="s">
        <v>75</v>
      </c>
      <c r="D54" s="287">
        <v>181</v>
      </c>
      <c r="E54" s="286" t="s">
        <v>30</v>
      </c>
      <c r="F54" s="286" t="s">
        <v>30</v>
      </c>
      <c r="G54" s="287">
        <v>32</v>
      </c>
      <c r="H54" s="286">
        <v>1</v>
      </c>
      <c r="I54" s="286">
        <f t="shared" si="4"/>
        <v>32</v>
      </c>
      <c r="J54" s="286">
        <v>1</v>
      </c>
      <c r="K54" s="286" t="s">
        <v>30</v>
      </c>
      <c r="L54" s="287">
        <v>24461</v>
      </c>
      <c r="M54" s="287">
        <v>4337</v>
      </c>
      <c r="N54" s="284">
        <v>44323</v>
      </c>
      <c r="O54" s="283" t="s">
        <v>32</v>
      </c>
      <c r="P54" s="78"/>
      <c r="Q54" s="293"/>
      <c r="R54" s="293"/>
      <c r="S54" s="293"/>
      <c r="T54" s="293"/>
      <c r="U54" s="294"/>
      <c r="V54" s="294"/>
      <c r="W54" s="8"/>
      <c r="X54" s="278"/>
      <c r="Y54" s="294"/>
      <c r="Z54" s="295"/>
      <c r="AA54" s="295"/>
      <c r="AB54" s="278"/>
    </row>
    <row r="55" spans="1:28" ht="25.35" customHeight="1">
      <c r="A55" s="282">
        <v>37</v>
      </c>
      <c r="B55" s="282">
        <v>27</v>
      </c>
      <c r="C55" s="288" t="s">
        <v>360</v>
      </c>
      <c r="D55" s="287">
        <v>109</v>
      </c>
      <c r="E55" s="287">
        <v>365</v>
      </c>
      <c r="F55" s="291">
        <f>(D55-E55)/E55</f>
        <v>-0.70136986301369864</v>
      </c>
      <c r="G55" s="287">
        <v>17</v>
      </c>
      <c r="H55" s="286">
        <v>2</v>
      </c>
      <c r="I55" s="286">
        <f t="shared" si="4"/>
        <v>8.5</v>
      </c>
      <c r="J55" s="286">
        <v>1</v>
      </c>
      <c r="K55" s="286">
        <v>11</v>
      </c>
      <c r="L55" s="287">
        <v>29500.25</v>
      </c>
      <c r="M55" s="287">
        <v>5226</v>
      </c>
      <c r="N55" s="284">
        <v>44519</v>
      </c>
      <c r="O55" s="283" t="s">
        <v>361</v>
      </c>
      <c r="P55" s="279"/>
      <c r="Q55" s="293"/>
      <c r="R55" s="293"/>
      <c r="S55" s="293"/>
      <c r="T55" s="293"/>
      <c r="U55" s="294"/>
      <c r="V55" s="294"/>
      <c r="W55" s="8"/>
      <c r="X55" s="278"/>
      <c r="Y55" s="294"/>
      <c r="Z55" s="295"/>
      <c r="AA55" s="295"/>
      <c r="AB55" s="278"/>
    </row>
    <row r="56" spans="1:28" ht="25.35" customHeight="1">
      <c r="A56" s="282">
        <v>38</v>
      </c>
      <c r="B56" s="290" t="s">
        <v>30</v>
      </c>
      <c r="C56" s="288" t="s">
        <v>313</v>
      </c>
      <c r="D56" s="287">
        <v>74</v>
      </c>
      <c r="E56" s="286" t="s">
        <v>30</v>
      </c>
      <c r="F56" s="286" t="s">
        <v>30</v>
      </c>
      <c r="G56" s="287">
        <v>21</v>
      </c>
      <c r="H56" s="286">
        <v>1</v>
      </c>
      <c r="I56" s="286">
        <f t="shared" si="4"/>
        <v>21</v>
      </c>
      <c r="J56" s="286">
        <v>1</v>
      </c>
      <c r="K56" s="286" t="s">
        <v>30</v>
      </c>
      <c r="L56" s="287">
        <v>14545.17</v>
      </c>
      <c r="M56" s="287">
        <v>2679</v>
      </c>
      <c r="N56" s="284">
        <v>44477</v>
      </c>
      <c r="O56" s="283" t="s">
        <v>43</v>
      </c>
      <c r="P56" s="279"/>
      <c r="Q56" s="293"/>
      <c r="R56" s="293"/>
      <c r="S56" s="293"/>
      <c r="T56" s="293"/>
      <c r="U56" s="294"/>
      <c r="V56" s="294"/>
      <c r="W56" s="295"/>
      <c r="X56" s="278"/>
      <c r="Y56" s="295"/>
      <c r="Z56" s="294"/>
      <c r="AA56" s="8"/>
      <c r="AB56" s="278"/>
    </row>
    <row r="57" spans="1:28" ht="25.35" customHeight="1">
      <c r="A57" s="282">
        <v>39</v>
      </c>
      <c r="B57" s="282">
        <v>14</v>
      </c>
      <c r="C57" s="288" t="s">
        <v>481</v>
      </c>
      <c r="D57" s="287">
        <v>60</v>
      </c>
      <c r="E57" s="287">
        <v>3800</v>
      </c>
      <c r="F57" s="291">
        <f>(D57-E57)/E57</f>
        <v>-0.98421052631578942</v>
      </c>
      <c r="G57" s="287">
        <v>12</v>
      </c>
      <c r="H57" s="286">
        <v>1</v>
      </c>
      <c r="I57" s="286">
        <f t="shared" si="4"/>
        <v>12</v>
      </c>
      <c r="J57" s="286">
        <v>1</v>
      </c>
      <c r="K57" s="286">
        <v>13</v>
      </c>
      <c r="L57" s="287">
        <v>50010</v>
      </c>
      <c r="M57" s="287">
        <v>8568</v>
      </c>
      <c r="N57" s="284">
        <v>44512</v>
      </c>
      <c r="O57" s="283" t="s">
        <v>33</v>
      </c>
      <c r="P57" s="279"/>
      <c r="Q57" s="293"/>
      <c r="R57" s="293"/>
      <c r="S57" s="293"/>
      <c r="T57" s="295"/>
      <c r="U57" s="295"/>
      <c r="V57" s="294"/>
      <c r="W57" s="295"/>
      <c r="X57" s="294"/>
      <c r="Y57" s="278"/>
      <c r="Z57" s="8"/>
      <c r="AA57" s="295"/>
      <c r="AB57" s="278"/>
    </row>
    <row r="58" spans="1:28" ht="25.35" customHeight="1">
      <c r="A58" s="282">
        <v>40</v>
      </c>
      <c r="B58" s="290" t="s">
        <v>30</v>
      </c>
      <c r="C58" s="288" t="s">
        <v>306</v>
      </c>
      <c r="D58" s="287">
        <v>19</v>
      </c>
      <c r="E58" s="286" t="s">
        <v>30</v>
      </c>
      <c r="F58" s="286" t="s">
        <v>30</v>
      </c>
      <c r="G58" s="287">
        <v>3</v>
      </c>
      <c r="H58" s="286">
        <v>1</v>
      </c>
      <c r="I58" s="286">
        <f t="shared" si="4"/>
        <v>3</v>
      </c>
      <c r="J58" s="286">
        <v>1</v>
      </c>
      <c r="K58" s="286" t="s">
        <v>30</v>
      </c>
      <c r="L58" s="287">
        <v>415657</v>
      </c>
      <c r="M58" s="287">
        <v>61684</v>
      </c>
      <c r="N58" s="284">
        <v>44470</v>
      </c>
      <c r="O58" s="283" t="s">
        <v>52</v>
      </c>
      <c r="P58" s="279"/>
      <c r="Q58" s="293"/>
      <c r="R58" s="293"/>
      <c r="S58" s="293"/>
      <c r="T58" s="293"/>
      <c r="U58" s="294"/>
      <c r="V58" s="294"/>
      <c r="W58" s="278"/>
      <c r="X58" s="295"/>
      <c r="Y58" s="295"/>
      <c r="Z58" s="8"/>
      <c r="AA58" s="294"/>
      <c r="AB58" s="278"/>
    </row>
    <row r="59" spans="1:28" ht="25.35" customHeight="1">
      <c r="A59" s="248"/>
      <c r="B59" s="248"/>
      <c r="C59" s="266" t="s">
        <v>141</v>
      </c>
      <c r="D59" s="280">
        <f>SUM(D47:D58)</f>
        <v>234445.22000000003</v>
      </c>
      <c r="E59" s="280">
        <v>191098.28</v>
      </c>
      <c r="F59" s="292">
        <f t="shared" ref="F59" si="5">(D59-E59)/E59</f>
        <v>0.22683061302278615</v>
      </c>
      <c r="G59" s="280">
        <f t="shared" ref="G59" si="6">SUM(G47:G58)</f>
        <v>36993</v>
      </c>
      <c r="H59" s="280"/>
      <c r="I59" s="251"/>
      <c r="J59" s="250"/>
      <c r="K59" s="252"/>
      <c r="L59" s="253"/>
      <c r="M59" s="257"/>
      <c r="N59" s="254"/>
      <c r="O59" s="281"/>
      <c r="R59" s="279"/>
    </row>
    <row r="60" spans="1:28" ht="23.1" customHeight="1">
      <c r="W60" s="33"/>
    </row>
    <row r="61" spans="1:28" ht="17.25" customHeight="1"/>
    <row r="72" spans="16:18">
      <c r="R72" s="279"/>
    </row>
    <row r="77" spans="16:18">
      <c r="P77" s="279"/>
    </row>
    <row r="81" ht="12" customHeight="1"/>
  </sheetData>
  <sortState xmlns:xlrd2="http://schemas.microsoft.com/office/spreadsheetml/2017/richdata2" ref="B13:O58">
    <sortCondition descending="1" ref="D13:D58"/>
  </sortState>
  <mergeCells count="19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G6:G7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20DAF-F1C0-410A-AD8A-C40D465BC8D0}">
  <dimension ref="A1:AA68"/>
  <sheetViews>
    <sheetView topLeftCell="A25" zoomScale="60" zoomScaleNormal="60" workbookViewId="0">
      <selection activeCell="L38" sqref="L38:M38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3.6640625" style="137" customWidth="1"/>
    <col min="24" max="24" width="11.44140625" style="137" customWidth="1"/>
    <col min="25" max="25" width="12" style="137" bestFit="1" customWidth="1"/>
    <col min="26" max="26" width="14.88671875" style="137" customWidth="1"/>
    <col min="27" max="16384" width="8.88671875" style="137"/>
  </cols>
  <sheetData>
    <row r="1" spans="1:27" ht="19.5" customHeight="1">
      <c r="E1" s="2" t="s">
        <v>220</v>
      </c>
      <c r="F1" s="2"/>
      <c r="G1" s="2"/>
      <c r="H1" s="2"/>
      <c r="I1" s="2"/>
    </row>
    <row r="2" spans="1:27" ht="19.5" customHeight="1">
      <c r="E2" s="2" t="s">
        <v>221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7">
      <c r="A6" s="346"/>
      <c r="B6" s="346"/>
      <c r="C6" s="343"/>
      <c r="D6" s="138" t="s">
        <v>222</v>
      </c>
      <c r="E6" s="138" t="s">
        <v>208</v>
      </c>
      <c r="F6" s="343"/>
      <c r="G6" s="138" t="s">
        <v>222</v>
      </c>
      <c r="H6" s="343"/>
      <c r="I6" s="343"/>
      <c r="J6" s="343"/>
      <c r="K6" s="343"/>
      <c r="L6" s="343"/>
      <c r="M6" s="343"/>
      <c r="N6" s="343"/>
      <c r="O6" s="343"/>
    </row>
    <row r="7" spans="1:27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7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7" ht="15" customHeight="1">
      <c r="A9" s="345"/>
      <c r="B9" s="345"/>
      <c r="C9" s="342" t="s">
        <v>13</v>
      </c>
      <c r="D9" s="183"/>
      <c r="E9" s="183"/>
      <c r="F9" s="342" t="s">
        <v>15</v>
      </c>
      <c r="G9" s="183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7" ht="21.6">
      <c r="A10" s="346"/>
      <c r="B10" s="346"/>
      <c r="C10" s="343"/>
      <c r="D10" s="184" t="s">
        <v>223</v>
      </c>
      <c r="E10" s="184" t="s">
        <v>209</v>
      </c>
      <c r="F10" s="343"/>
      <c r="G10" s="184" t="s">
        <v>223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7">
      <c r="A11" s="346"/>
      <c r="B11" s="346"/>
      <c r="C11" s="343"/>
      <c r="D11" s="184" t="s">
        <v>14</v>
      </c>
      <c r="E11" s="138" t="s">
        <v>14</v>
      </c>
      <c r="F11" s="343"/>
      <c r="G11" s="184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7" ht="15.6" customHeight="1" thickBot="1">
      <c r="A12" s="346"/>
      <c r="B12" s="347"/>
      <c r="C12" s="344"/>
      <c r="D12" s="185"/>
      <c r="E12" s="5" t="s">
        <v>2</v>
      </c>
      <c r="F12" s="344"/>
      <c r="G12" s="185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139"/>
      <c r="X12" s="139"/>
      <c r="Y12" s="8"/>
      <c r="Z12" s="33"/>
    </row>
    <row r="13" spans="1:27" ht="25.35" customHeight="1">
      <c r="A13" s="157">
        <v>1</v>
      </c>
      <c r="B13" s="176" t="s">
        <v>67</v>
      </c>
      <c r="C13" s="164" t="s">
        <v>213</v>
      </c>
      <c r="D13" s="163">
        <v>67440.81</v>
      </c>
      <c r="E13" s="162" t="s">
        <v>30</v>
      </c>
      <c r="F13" s="162" t="s">
        <v>30</v>
      </c>
      <c r="G13" s="163">
        <v>10442</v>
      </c>
      <c r="H13" s="162">
        <v>510</v>
      </c>
      <c r="I13" s="162">
        <f t="shared" ref="I13:I22" si="0">G13/H13</f>
        <v>20.474509803921567</v>
      </c>
      <c r="J13" s="162">
        <v>18</v>
      </c>
      <c r="K13" s="162">
        <v>1</v>
      </c>
      <c r="L13" s="163">
        <v>74467.909999999989</v>
      </c>
      <c r="M13" s="163">
        <v>11480</v>
      </c>
      <c r="N13" s="160">
        <v>44407</v>
      </c>
      <c r="O13" s="158" t="s">
        <v>212</v>
      </c>
      <c r="P13" s="140"/>
      <c r="R13" s="161"/>
      <c r="T13" s="140"/>
      <c r="U13" s="139"/>
      <c r="V13" s="139"/>
      <c r="W13" s="139"/>
      <c r="X13" s="139"/>
      <c r="Y13" s="140"/>
      <c r="Z13" s="139"/>
    </row>
    <row r="14" spans="1:27" ht="25.35" customHeight="1">
      <c r="A14" s="157">
        <v>2</v>
      </c>
      <c r="B14" s="176">
        <v>1</v>
      </c>
      <c r="C14" s="164" t="s">
        <v>207</v>
      </c>
      <c r="D14" s="163">
        <v>45060.38</v>
      </c>
      <c r="E14" s="162">
        <v>52012.45</v>
      </c>
      <c r="F14" s="168">
        <f>(D14-E14)/E14</f>
        <v>-0.13366165216212658</v>
      </c>
      <c r="G14" s="163">
        <v>9954</v>
      </c>
      <c r="H14" s="162">
        <v>334</v>
      </c>
      <c r="I14" s="162">
        <f t="shared" si="0"/>
        <v>29.802395209580837</v>
      </c>
      <c r="J14" s="162">
        <v>18</v>
      </c>
      <c r="K14" s="162">
        <v>2</v>
      </c>
      <c r="L14" s="163">
        <v>100889</v>
      </c>
      <c r="M14" s="163">
        <v>21865</v>
      </c>
      <c r="N14" s="160">
        <v>44400</v>
      </c>
      <c r="O14" s="158" t="s">
        <v>32</v>
      </c>
      <c r="P14" s="140"/>
      <c r="Q14" s="172"/>
      <c r="R14" s="172"/>
      <c r="S14" s="172"/>
      <c r="T14" s="172"/>
      <c r="U14" s="173"/>
      <c r="V14" s="173"/>
      <c r="W14" s="173"/>
      <c r="X14" s="174"/>
      <c r="Y14" s="174"/>
      <c r="Z14" s="139"/>
      <c r="AA14" s="139"/>
    </row>
    <row r="15" spans="1:27" ht="25.35" customHeight="1">
      <c r="A15" s="157">
        <v>3</v>
      </c>
      <c r="B15" s="176" t="s">
        <v>67</v>
      </c>
      <c r="C15" s="164" t="s">
        <v>217</v>
      </c>
      <c r="D15" s="163">
        <v>20332.669999999998</v>
      </c>
      <c r="E15" s="162" t="s">
        <v>30</v>
      </c>
      <c r="F15" s="162" t="s">
        <v>30</v>
      </c>
      <c r="G15" s="163">
        <v>3620</v>
      </c>
      <c r="H15" s="162">
        <v>244</v>
      </c>
      <c r="I15" s="162">
        <f t="shared" si="0"/>
        <v>14.836065573770492</v>
      </c>
      <c r="J15" s="162">
        <v>15</v>
      </c>
      <c r="K15" s="162">
        <v>1</v>
      </c>
      <c r="L15" s="163">
        <v>20719</v>
      </c>
      <c r="M15" s="163">
        <v>3689</v>
      </c>
      <c r="N15" s="160">
        <v>44407</v>
      </c>
      <c r="O15" s="158" t="s">
        <v>32</v>
      </c>
      <c r="P15" s="140"/>
      <c r="Q15" s="172"/>
      <c r="R15" s="172"/>
      <c r="S15" s="172"/>
      <c r="T15" s="172"/>
      <c r="U15" s="173"/>
      <c r="V15" s="173"/>
      <c r="W15" s="174"/>
      <c r="X15" s="173"/>
      <c r="Y15" s="174"/>
      <c r="Z15" s="139"/>
      <c r="AA15" s="139"/>
    </row>
    <row r="16" spans="1:27" ht="25.35" customHeight="1">
      <c r="A16" s="157">
        <v>4</v>
      </c>
      <c r="B16" s="176">
        <v>2</v>
      </c>
      <c r="C16" s="164" t="s">
        <v>191</v>
      </c>
      <c r="D16" s="163">
        <v>19229.189999999999</v>
      </c>
      <c r="E16" s="162">
        <v>28574.19</v>
      </c>
      <c r="F16" s="168">
        <f>(D16-E16)/E16</f>
        <v>-0.32704339125623511</v>
      </c>
      <c r="G16" s="163">
        <v>4028</v>
      </c>
      <c r="H16" s="162">
        <v>187</v>
      </c>
      <c r="I16" s="162">
        <f>G16/H16</f>
        <v>21.540106951871657</v>
      </c>
      <c r="J16" s="162">
        <v>14</v>
      </c>
      <c r="K16" s="162">
        <v>3</v>
      </c>
      <c r="L16" s="163">
        <v>113027.78</v>
      </c>
      <c r="M16" s="163">
        <v>23109</v>
      </c>
      <c r="N16" s="160">
        <v>44393</v>
      </c>
      <c r="O16" s="158" t="s">
        <v>34</v>
      </c>
      <c r="P16" s="78"/>
      <c r="Q16" s="172"/>
      <c r="R16" s="172"/>
      <c r="S16" s="172"/>
      <c r="T16" s="172"/>
      <c r="U16" s="173"/>
      <c r="V16" s="173"/>
      <c r="W16" s="173"/>
      <c r="X16" s="174"/>
      <c r="Y16" s="174"/>
      <c r="Z16" s="139"/>
      <c r="AA16" s="139"/>
    </row>
    <row r="17" spans="1:27" ht="25.35" customHeight="1">
      <c r="A17" s="157">
        <v>5</v>
      </c>
      <c r="B17" s="176">
        <v>3</v>
      </c>
      <c r="C17" s="164" t="s">
        <v>192</v>
      </c>
      <c r="D17" s="163">
        <v>15121.84</v>
      </c>
      <c r="E17" s="162">
        <v>17679.97</v>
      </c>
      <c r="F17" s="168">
        <f>(D17-E17)/E17</f>
        <v>-0.14469085637588755</v>
      </c>
      <c r="G17" s="163">
        <v>2419</v>
      </c>
      <c r="H17" s="162">
        <v>100</v>
      </c>
      <c r="I17" s="162">
        <f>G17/H17</f>
        <v>24.19</v>
      </c>
      <c r="J17" s="162">
        <v>8</v>
      </c>
      <c r="K17" s="162">
        <v>3</v>
      </c>
      <c r="L17" s="163">
        <v>60144.5</v>
      </c>
      <c r="M17" s="163">
        <v>9727</v>
      </c>
      <c r="N17" s="160">
        <v>44393</v>
      </c>
      <c r="O17" s="158" t="s">
        <v>73</v>
      </c>
      <c r="P17" s="78"/>
      <c r="Q17" s="172"/>
      <c r="R17" s="172"/>
      <c r="S17" s="172"/>
      <c r="T17" s="172"/>
      <c r="U17" s="173"/>
      <c r="V17" s="173"/>
      <c r="W17" s="173"/>
      <c r="X17" s="174"/>
      <c r="Y17" s="174"/>
      <c r="Z17" s="139"/>
    </row>
    <row r="18" spans="1:27" ht="25.35" customHeight="1">
      <c r="A18" s="157">
        <v>6</v>
      </c>
      <c r="B18" s="176">
        <v>5</v>
      </c>
      <c r="C18" s="164" t="s">
        <v>163</v>
      </c>
      <c r="D18" s="163">
        <v>11986.14</v>
      </c>
      <c r="E18" s="162">
        <v>13701.63</v>
      </c>
      <c r="F18" s="168">
        <f t="shared" ref="F18:F23" si="1">(D18-E18)/E18</f>
        <v>-0.12520335171800726</v>
      </c>
      <c r="G18" s="163">
        <v>1923</v>
      </c>
      <c r="H18" s="162">
        <v>102</v>
      </c>
      <c r="I18" s="162">
        <f t="shared" si="0"/>
        <v>18.852941176470587</v>
      </c>
      <c r="J18" s="162">
        <v>8</v>
      </c>
      <c r="K18" s="162">
        <v>6</v>
      </c>
      <c r="L18" s="163">
        <v>204120</v>
      </c>
      <c r="M18" s="163">
        <v>32318</v>
      </c>
      <c r="N18" s="160">
        <v>44372</v>
      </c>
      <c r="O18" s="158" t="s">
        <v>52</v>
      </c>
      <c r="P18" s="140"/>
      <c r="Q18" s="172"/>
      <c r="R18" s="172"/>
      <c r="S18" s="172"/>
      <c r="T18" s="172"/>
      <c r="U18" s="173"/>
      <c r="V18" s="173"/>
      <c r="W18" s="174"/>
      <c r="X18" s="173"/>
      <c r="Y18" s="174"/>
      <c r="Z18" s="139"/>
      <c r="AA18" s="139"/>
    </row>
    <row r="19" spans="1:27" ht="25.35" customHeight="1">
      <c r="A19" s="157">
        <v>7</v>
      </c>
      <c r="B19" s="176">
        <v>4</v>
      </c>
      <c r="C19" s="164" t="s">
        <v>215</v>
      </c>
      <c r="D19" s="163">
        <v>9950.52</v>
      </c>
      <c r="E19" s="162">
        <v>14452.89</v>
      </c>
      <c r="F19" s="168">
        <f t="shared" si="1"/>
        <v>-0.31152039488296107</v>
      </c>
      <c r="G19" s="163">
        <v>1615</v>
      </c>
      <c r="H19" s="162">
        <v>105</v>
      </c>
      <c r="I19" s="162">
        <f t="shared" si="0"/>
        <v>15.380952380952381</v>
      </c>
      <c r="J19" s="162">
        <v>11</v>
      </c>
      <c r="K19" s="162">
        <v>2</v>
      </c>
      <c r="L19" s="163">
        <v>24403</v>
      </c>
      <c r="M19" s="163">
        <v>4071</v>
      </c>
      <c r="N19" s="160">
        <v>44400</v>
      </c>
      <c r="O19" s="158" t="s">
        <v>52</v>
      </c>
      <c r="P19" s="140"/>
      <c r="Q19" s="172"/>
      <c r="R19" s="172"/>
      <c r="S19" s="172"/>
      <c r="T19" s="172"/>
      <c r="U19" s="173"/>
      <c r="V19" s="173"/>
      <c r="W19" s="174"/>
      <c r="X19" s="173"/>
      <c r="Y19" s="174"/>
      <c r="Z19" s="139"/>
      <c r="AA19" s="139"/>
    </row>
    <row r="20" spans="1:27" ht="25.35" customHeight="1">
      <c r="A20" s="157">
        <v>8</v>
      </c>
      <c r="B20" s="177" t="s">
        <v>40</v>
      </c>
      <c r="C20" s="164" t="s">
        <v>225</v>
      </c>
      <c r="D20" s="163">
        <v>4805.34</v>
      </c>
      <c r="E20" s="162" t="s">
        <v>30</v>
      </c>
      <c r="F20" s="162" t="s">
        <v>30</v>
      </c>
      <c r="G20" s="163">
        <v>698</v>
      </c>
      <c r="H20" s="162">
        <v>12</v>
      </c>
      <c r="I20" s="162">
        <f>G20/H20</f>
        <v>58.166666666666664</v>
      </c>
      <c r="J20" s="162">
        <v>8</v>
      </c>
      <c r="K20" s="162">
        <v>0</v>
      </c>
      <c r="L20" s="163">
        <v>4805.34</v>
      </c>
      <c r="M20" s="163">
        <v>698</v>
      </c>
      <c r="N20" s="160" t="s">
        <v>190</v>
      </c>
      <c r="O20" s="158" t="s">
        <v>34</v>
      </c>
      <c r="P20" s="78"/>
      <c r="Q20" s="172"/>
      <c r="R20" s="172"/>
      <c r="S20" s="172"/>
      <c r="T20" s="172"/>
      <c r="U20" s="173"/>
      <c r="V20" s="173"/>
      <c r="W20" s="173"/>
      <c r="X20" s="174"/>
      <c r="Y20" s="174"/>
      <c r="Z20" s="139"/>
    </row>
    <row r="21" spans="1:27" ht="25.35" customHeight="1">
      <c r="A21" s="157">
        <v>9</v>
      </c>
      <c r="B21" s="177">
        <v>6</v>
      </c>
      <c r="C21" s="169" t="s">
        <v>188</v>
      </c>
      <c r="D21" s="163">
        <v>4636.0200000000004</v>
      </c>
      <c r="E21" s="162">
        <v>7590.86</v>
      </c>
      <c r="F21" s="168">
        <f t="shared" si="1"/>
        <v>-0.38926287667010051</v>
      </c>
      <c r="G21" s="163">
        <v>789</v>
      </c>
      <c r="H21" s="162">
        <v>53</v>
      </c>
      <c r="I21" s="162">
        <f t="shared" si="0"/>
        <v>14.886792452830189</v>
      </c>
      <c r="J21" s="162">
        <v>6</v>
      </c>
      <c r="K21" s="162">
        <v>4</v>
      </c>
      <c r="L21" s="163">
        <v>84870</v>
      </c>
      <c r="M21" s="163">
        <v>13281</v>
      </c>
      <c r="N21" s="160">
        <v>44386</v>
      </c>
      <c r="O21" s="158" t="s">
        <v>32</v>
      </c>
      <c r="P21" s="140"/>
      <c r="Q21" s="172"/>
      <c r="R21" s="172"/>
      <c r="S21" s="172"/>
      <c r="T21" s="172"/>
      <c r="U21" s="172"/>
      <c r="V21" s="173"/>
      <c r="W21" s="173"/>
      <c r="X21" s="174"/>
      <c r="Y21" s="109"/>
      <c r="Z21" s="139"/>
      <c r="AA21" s="139"/>
    </row>
    <row r="22" spans="1:27" ht="25.35" customHeight="1">
      <c r="A22" s="157">
        <v>10</v>
      </c>
      <c r="B22" s="176">
        <v>9</v>
      </c>
      <c r="C22" s="164" t="s">
        <v>179</v>
      </c>
      <c r="D22" s="163">
        <v>1912.98</v>
      </c>
      <c r="E22" s="162">
        <v>2927.59</v>
      </c>
      <c r="F22" s="168">
        <f t="shared" si="1"/>
        <v>-0.34656833777953883</v>
      </c>
      <c r="G22" s="163">
        <v>423</v>
      </c>
      <c r="H22" s="162">
        <v>38</v>
      </c>
      <c r="I22" s="162">
        <f t="shared" si="0"/>
        <v>11.131578947368421</v>
      </c>
      <c r="J22" s="162">
        <v>6</v>
      </c>
      <c r="K22" s="162">
        <v>5</v>
      </c>
      <c r="L22" s="163">
        <v>43342</v>
      </c>
      <c r="M22" s="163">
        <v>9532</v>
      </c>
      <c r="N22" s="160">
        <v>44379</v>
      </c>
      <c r="O22" s="158" t="s">
        <v>52</v>
      </c>
      <c r="P22" s="140"/>
      <c r="R22" s="161"/>
      <c r="T22" s="140"/>
      <c r="U22" s="139"/>
      <c r="V22" s="139"/>
      <c r="W22" s="139"/>
      <c r="X22" s="139"/>
      <c r="Y22" s="140"/>
      <c r="Z22" s="139"/>
    </row>
    <row r="23" spans="1:27" ht="25.35" customHeight="1">
      <c r="A23" s="144"/>
      <c r="B23" s="144"/>
      <c r="C23" s="159" t="s">
        <v>29</v>
      </c>
      <c r="D23" s="145">
        <f>SUM(D13:D22)</f>
        <v>200475.88999999996</v>
      </c>
      <c r="E23" s="145">
        <f t="shared" ref="E23:G23" si="2">SUM(E13:E22)</f>
        <v>136939.57999999999</v>
      </c>
      <c r="F23" s="171">
        <f t="shared" si="1"/>
        <v>0.46397330852044366</v>
      </c>
      <c r="G23" s="145">
        <f t="shared" si="2"/>
        <v>35911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7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7" ht="25.35" customHeight="1">
      <c r="A25" s="157">
        <v>11</v>
      </c>
      <c r="B25" s="176">
        <v>11</v>
      </c>
      <c r="C25" s="178" t="s">
        <v>170</v>
      </c>
      <c r="D25" s="163">
        <v>1472.3400000000001</v>
      </c>
      <c r="E25" s="162">
        <v>2689.98</v>
      </c>
      <c r="F25" s="168">
        <f>(D25-E25)/E25</f>
        <v>-0.45265764057725333</v>
      </c>
      <c r="G25" s="163">
        <v>358</v>
      </c>
      <c r="H25" s="162">
        <v>38</v>
      </c>
      <c r="I25" s="162">
        <f>G25/H25</f>
        <v>9.4210526315789469</v>
      </c>
      <c r="J25" s="162">
        <v>5</v>
      </c>
      <c r="K25" s="162">
        <v>6</v>
      </c>
      <c r="L25" s="163">
        <v>45993.849999999991</v>
      </c>
      <c r="M25" s="163">
        <v>10342</v>
      </c>
      <c r="N25" s="160">
        <v>44372</v>
      </c>
      <c r="O25" s="158" t="s">
        <v>43</v>
      </c>
      <c r="P25" s="140"/>
      <c r="Q25" s="172"/>
      <c r="R25" s="172"/>
      <c r="S25" s="172"/>
      <c r="T25" s="172"/>
      <c r="U25" s="173"/>
      <c r="V25" s="173"/>
      <c r="W25" s="174"/>
      <c r="X25" s="139"/>
      <c r="Y25" s="173"/>
      <c r="Z25" s="174"/>
    </row>
    <row r="26" spans="1:27" ht="25.35" customHeight="1">
      <c r="A26" s="157">
        <v>12</v>
      </c>
      <c r="B26" s="176">
        <v>13</v>
      </c>
      <c r="C26" s="164" t="s">
        <v>121</v>
      </c>
      <c r="D26" s="163">
        <v>1399.8</v>
      </c>
      <c r="E26" s="162">
        <v>1563.09</v>
      </c>
      <c r="F26" s="168">
        <f>(D26-E26)/E26</f>
        <v>-0.10446615358040802</v>
      </c>
      <c r="G26" s="163">
        <v>202</v>
      </c>
      <c r="H26" s="162">
        <v>7</v>
      </c>
      <c r="I26" s="162">
        <f>G26/H26</f>
        <v>28.857142857142858</v>
      </c>
      <c r="J26" s="162">
        <v>1</v>
      </c>
      <c r="K26" s="162">
        <v>9</v>
      </c>
      <c r="L26" s="163">
        <v>108339.7</v>
      </c>
      <c r="M26" s="163">
        <v>17319</v>
      </c>
      <c r="N26" s="160">
        <v>44351</v>
      </c>
      <c r="O26" s="158" t="s">
        <v>34</v>
      </c>
      <c r="P26" s="78"/>
      <c r="R26" s="161"/>
      <c r="T26" s="140"/>
      <c r="U26" s="139"/>
      <c r="V26" s="139"/>
      <c r="W26" s="139"/>
      <c r="X26" s="139"/>
      <c r="Y26" s="140"/>
      <c r="Z26" s="139"/>
    </row>
    <row r="27" spans="1:27" ht="25.35" customHeight="1">
      <c r="A27" s="157">
        <v>13</v>
      </c>
      <c r="B27" s="176" t="s">
        <v>67</v>
      </c>
      <c r="C27" s="164" t="s">
        <v>224</v>
      </c>
      <c r="D27" s="163">
        <v>1326.03</v>
      </c>
      <c r="E27" s="162" t="s">
        <v>30</v>
      </c>
      <c r="F27" s="162" t="s">
        <v>30</v>
      </c>
      <c r="G27" s="163">
        <v>225</v>
      </c>
      <c r="H27" s="162">
        <v>97</v>
      </c>
      <c r="I27" s="162">
        <f t="shared" ref="I27:I32" si="3">G27/H27</f>
        <v>2.3195876288659796</v>
      </c>
      <c r="J27" s="162">
        <v>9</v>
      </c>
      <c r="K27" s="162">
        <v>1</v>
      </c>
      <c r="L27" s="163">
        <v>1326.03</v>
      </c>
      <c r="M27" s="163">
        <v>225</v>
      </c>
      <c r="N27" s="160">
        <v>44407</v>
      </c>
      <c r="O27" s="158" t="s">
        <v>43</v>
      </c>
      <c r="P27" s="140"/>
      <c r="R27" s="161"/>
      <c r="T27" s="140"/>
      <c r="U27" s="139"/>
      <c r="V27" s="139"/>
      <c r="W27" s="139"/>
      <c r="X27" s="139"/>
      <c r="Y27" s="140"/>
      <c r="Z27" s="139"/>
    </row>
    <row r="28" spans="1:27" ht="25.35" customHeight="1">
      <c r="A28" s="157">
        <v>14</v>
      </c>
      <c r="B28" s="176">
        <v>10</v>
      </c>
      <c r="C28" s="164" t="s">
        <v>124</v>
      </c>
      <c r="D28" s="163">
        <v>1325.64</v>
      </c>
      <c r="E28" s="162">
        <v>2773.59</v>
      </c>
      <c r="F28" s="168">
        <f t="shared" ref="F28:F35" si="4">(D28-E28)/E28</f>
        <v>-0.52204904113441419</v>
      </c>
      <c r="G28" s="163">
        <v>301</v>
      </c>
      <c r="H28" s="162">
        <v>27</v>
      </c>
      <c r="I28" s="162">
        <f t="shared" si="3"/>
        <v>11.148148148148149</v>
      </c>
      <c r="J28" s="162">
        <v>3</v>
      </c>
      <c r="K28" s="162">
        <v>9</v>
      </c>
      <c r="L28" s="163">
        <v>81630</v>
      </c>
      <c r="M28" s="163">
        <v>18160</v>
      </c>
      <c r="N28" s="160">
        <v>44351</v>
      </c>
      <c r="O28" s="158" t="s">
        <v>52</v>
      </c>
      <c r="P28" s="140"/>
      <c r="Q28" s="172"/>
      <c r="R28" s="172"/>
      <c r="S28" s="172"/>
      <c r="T28" s="172"/>
      <c r="U28" s="172"/>
      <c r="V28" s="173"/>
      <c r="W28" s="174"/>
      <c r="X28" s="139"/>
      <c r="Y28" s="173"/>
      <c r="Z28" s="174"/>
    </row>
    <row r="29" spans="1:27" ht="25.35" customHeight="1">
      <c r="A29" s="157">
        <v>15</v>
      </c>
      <c r="B29" s="176">
        <v>15</v>
      </c>
      <c r="C29" s="164" t="s">
        <v>203</v>
      </c>
      <c r="D29" s="163">
        <v>906.1</v>
      </c>
      <c r="E29" s="162">
        <v>1374.28</v>
      </c>
      <c r="F29" s="168">
        <f t="shared" si="4"/>
        <v>-0.34067293419099454</v>
      </c>
      <c r="G29" s="163">
        <v>160</v>
      </c>
      <c r="H29" s="162">
        <v>13</v>
      </c>
      <c r="I29" s="162">
        <f t="shared" si="3"/>
        <v>12.307692307692308</v>
      </c>
      <c r="J29" s="162">
        <v>7</v>
      </c>
      <c r="K29" s="162">
        <v>3</v>
      </c>
      <c r="L29" s="163">
        <v>5279.46</v>
      </c>
      <c r="M29" s="163">
        <v>955</v>
      </c>
      <c r="N29" s="160">
        <v>44393</v>
      </c>
      <c r="O29" s="158" t="s">
        <v>56</v>
      </c>
      <c r="P29" s="140"/>
      <c r="R29" s="161"/>
      <c r="T29" s="140"/>
      <c r="U29" s="139"/>
      <c r="V29" s="139"/>
      <c r="W29" s="139"/>
      <c r="X29" s="139"/>
      <c r="Y29" s="140"/>
      <c r="Z29" s="139"/>
    </row>
    <row r="30" spans="1:27" ht="25.35" customHeight="1">
      <c r="A30" s="157">
        <v>16</v>
      </c>
      <c r="B30" s="176">
        <v>8</v>
      </c>
      <c r="C30" s="164" t="s">
        <v>214</v>
      </c>
      <c r="D30" s="163">
        <v>863.08</v>
      </c>
      <c r="E30" s="162">
        <v>4619.3900000000003</v>
      </c>
      <c r="F30" s="168">
        <f t="shared" si="4"/>
        <v>-0.81316147803064909</v>
      </c>
      <c r="G30" s="163">
        <v>153</v>
      </c>
      <c r="H30" s="162">
        <v>36</v>
      </c>
      <c r="I30" s="162">
        <f t="shared" si="3"/>
        <v>4.25</v>
      </c>
      <c r="J30" s="162">
        <v>7</v>
      </c>
      <c r="K30" s="162">
        <v>2</v>
      </c>
      <c r="L30" s="163">
        <v>5482</v>
      </c>
      <c r="M30" s="163">
        <v>913</v>
      </c>
      <c r="N30" s="160">
        <v>44400</v>
      </c>
      <c r="O30" s="158" t="s">
        <v>113</v>
      </c>
      <c r="P30" s="140"/>
      <c r="R30" s="161"/>
      <c r="T30" s="140"/>
      <c r="U30" s="139"/>
      <c r="V30" s="139"/>
      <c r="W30" s="139"/>
      <c r="X30" s="139"/>
      <c r="Y30" s="140"/>
      <c r="Z30" s="139"/>
    </row>
    <row r="31" spans="1:27" ht="25.35" customHeight="1">
      <c r="A31" s="157">
        <v>17</v>
      </c>
      <c r="B31" s="176">
        <v>12</v>
      </c>
      <c r="C31" s="169" t="s">
        <v>218</v>
      </c>
      <c r="D31" s="163">
        <v>637.9</v>
      </c>
      <c r="E31" s="162">
        <v>1903.96</v>
      </c>
      <c r="F31" s="168">
        <f t="shared" si="4"/>
        <v>-0.66496144876993213</v>
      </c>
      <c r="G31" s="163">
        <v>102</v>
      </c>
      <c r="H31" s="162">
        <v>12</v>
      </c>
      <c r="I31" s="162">
        <f t="shared" si="3"/>
        <v>8.5</v>
      </c>
      <c r="J31" s="162">
        <v>4</v>
      </c>
      <c r="K31" s="162">
        <v>2</v>
      </c>
      <c r="L31" s="163">
        <v>2541.86</v>
      </c>
      <c r="M31" s="163">
        <v>419</v>
      </c>
      <c r="N31" s="160">
        <v>44400</v>
      </c>
      <c r="O31" s="158" t="s">
        <v>56</v>
      </c>
      <c r="P31" s="140"/>
      <c r="Q31" s="172"/>
      <c r="R31" s="172"/>
      <c r="S31" s="172"/>
      <c r="T31" s="172"/>
      <c r="U31" s="172"/>
      <c r="V31" s="173"/>
      <c r="W31" s="174"/>
      <c r="X31" s="173"/>
      <c r="Y31" s="174"/>
      <c r="Z31" s="139"/>
    </row>
    <row r="32" spans="1:27" ht="25.35" customHeight="1">
      <c r="A32" s="157">
        <v>18</v>
      </c>
      <c r="B32" s="177">
        <v>17</v>
      </c>
      <c r="C32" s="164" t="s">
        <v>182</v>
      </c>
      <c r="D32" s="163">
        <v>600</v>
      </c>
      <c r="E32" s="162">
        <v>1122</v>
      </c>
      <c r="F32" s="168">
        <f t="shared" si="4"/>
        <v>-0.46524064171122997</v>
      </c>
      <c r="G32" s="163">
        <v>101</v>
      </c>
      <c r="H32" s="162">
        <v>7</v>
      </c>
      <c r="I32" s="162">
        <f t="shared" si="3"/>
        <v>14.428571428571429</v>
      </c>
      <c r="J32" s="162">
        <v>5</v>
      </c>
      <c r="K32" s="162">
        <v>5</v>
      </c>
      <c r="L32" s="163">
        <v>8569.58</v>
      </c>
      <c r="M32" s="163">
        <v>1619</v>
      </c>
      <c r="N32" s="160">
        <v>44379</v>
      </c>
      <c r="O32" s="154" t="s">
        <v>183</v>
      </c>
      <c r="P32" s="140"/>
      <c r="Q32" s="172"/>
      <c r="R32" s="172"/>
      <c r="S32" s="172"/>
      <c r="T32" s="172"/>
      <c r="U32" s="172"/>
      <c r="V32" s="173"/>
      <c r="W32" s="173"/>
      <c r="X32" s="174"/>
      <c r="Y32" s="174"/>
      <c r="Z32" s="139"/>
    </row>
    <row r="33" spans="1:26" ht="25.35" customHeight="1">
      <c r="A33" s="157">
        <v>19</v>
      </c>
      <c r="B33" s="167" t="s">
        <v>30</v>
      </c>
      <c r="C33" s="166" t="s">
        <v>47</v>
      </c>
      <c r="D33" s="163">
        <v>283</v>
      </c>
      <c r="E33" s="162" t="s">
        <v>30</v>
      </c>
      <c r="F33" s="162" t="s">
        <v>30</v>
      </c>
      <c r="G33" s="163">
        <v>152</v>
      </c>
      <c r="H33" s="162">
        <v>6</v>
      </c>
      <c r="I33" s="162">
        <f>G33/H33</f>
        <v>25.333333333333332</v>
      </c>
      <c r="J33" s="162">
        <v>2</v>
      </c>
      <c r="K33" s="162" t="s">
        <v>30</v>
      </c>
      <c r="L33" s="163">
        <v>67303.86</v>
      </c>
      <c r="M33" s="163">
        <v>14761</v>
      </c>
      <c r="N33" s="160">
        <v>44113</v>
      </c>
      <c r="O33" s="158" t="s">
        <v>27</v>
      </c>
      <c r="P33" s="78"/>
      <c r="Q33" s="172"/>
      <c r="R33" s="172"/>
      <c r="S33" s="172"/>
      <c r="T33" s="172"/>
      <c r="U33" s="172"/>
      <c r="V33" s="173"/>
      <c r="W33" s="174"/>
      <c r="X33" s="139"/>
      <c r="Y33" s="173"/>
      <c r="Z33" s="174"/>
    </row>
    <row r="34" spans="1:26" ht="25.35" customHeight="1">
      <c r="A34" s="157">
        <v>20</v>
      </c>
      <c r="B34" s="176">
        <v>23</v>
      </c>
      <c r="C34" s="166" t="s">
        <v>98</v>
      </c>
      <c r="D34" s="163">
        <v>222</v>
      </c>
      <c r="E34" s="163">
        <v>207</v>
      </c>
      <c r="F34" s="168">
        <f t="shared" si="4"/>
        <v>7.2463768115942032E-2</v>
      </c>
      <c r="G34" s="163">
        <v>52</v>
      </c>
      <c r="H34" s="162" t="s">
        <v>30</v>
      </c>
      <c r="I34" s="162" t="s">
        <v>30</v>
      </c>
      <c r="J34" s="162">
        <v>2</v>
      </c>
      <c r="K34" s="162">
        <v>12</v>
      </c>
      <c r="L34" s="163">
        <v>5487.92</v>
      </c>
      <c r="M34" s="163">
        <v>1106</v>
      </c>
      <c r="N34" s="160">
        <v>44330</v>
      </c>
      <c r="O34" s="158" t="s">
        <v>99</v>
      </c>
      <c r="P34" s="140"/>
      <c r="R34" s="161"/>
      <c r="T34" s="140"/>
      <c r="U34" s="139"/>
      <c r="V34" s="139"/>
      <c r="W34" s="139"/>
      <c r="X34" s="139"/>
      <c r="Y34" s="140"/>
      <c r="Z34" s="139"/>
    </row>
    <row r="35" spans="1:26" ht="25.35" customHeight="1">
      <c r="A35" s="144"/>
      <c r="B35" s="144"/>
      <c r="C35" s="159" t="s">
        <v>85</v>
      </c>
      <c r="D35" s="145">
        <f>SUM(D23:D34)</f>
        <v>209511.77999999994</v>
      </c>
      <c r="E35" s="145">
        <f t="shared" ref="E35:G35" si="5">SUM(E23:E34)</f>
        <v>153192.87</v>
      </c>
      <c r="F35" s="171">
        <f t="shared" si="4"/>
        <v>0.36763401586509836</v>
      </c>
      <c r="G35" s="145">
        <f t="shared" si="5"/>
        <v>37717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6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6" ht="25.35" customHeight="1">
      <c r="A37" s="157">
        <v>21</v>
      </c>
      <c r="B37" s="167" t="s">
        <v>30</v>
      </c>
      <c r="C37" s="166" t="s">
        <v>136</v>
      </c>
      <c r="D37" s="163">
        <v>164</v>
      </c>
      <c r="E37" s="162" t="s">
        <v>30</v>
      </c>
      <c r="F37" s="162" t="s">
        <v>30</v>
      </c>
      <c r="G37" s="163">
        <v>89</v>
      </c>
      <c r="H37" s="165">
        <v>6</v>
      </c>
      <c r="I37" s="162">
        <f>G37/H37</f>
        <v>14.833333333333334</v>
      </c>
      <c r="J37" s="162">
        <v>2</v>
      </c>
      <c r="K37" s="162" t="s">
        <v>30</v>
      </c>
      <c r="L37" s="163">
        <v>24204</v>
      </c>
      <c r="M37" s="163">
        <v>5781</v>
      </c>
      <c r="N37" s="160">
        <v>44015</v>
      </c>
      <c r="O37" s="158" t="s">
        <v>43</v>
      </c>
      <c r="P37" s="140"/>
      <c r="R37" s="161"/>
      <c r="T37" s="140"/>
      <c r="U37" s="139"/>
      <c r="V37" s="139"/>
      <c r="W37" s="139"/>
      <c r="X37" s="139"/>
      <c r="Y37" s="139"/>
      <c r="Z37" s="140"/>
    </row>
    <row r="38" spans="1:26" ht="25.35" customHeight="1">
      <c r="A38" s="157">
        <v>22</v>
      </c>
      <c r="B38" s="167" t="s">
        <v>30</v>
      </c>
      <c r="C38" s="166" t="s">
        <v>135</v>
      </c>
      <c r="D38" s="163">
        <v>119.5</v>
      </c>
      <c r="E38" s="162" t="s">
        <v>30</v>
      </c>
      <c r="F38" s="162" t="s">
        <v>30</v>
      </c>
      <c r="G38" s="163">
        <v>64</v>
      </c>
      <c r="H38" s="165">
        <v>7</v>
      </c>
      <c r="I38" s="162">
        <f>G38/H38</f>
        <v>9.1428571428571423</v>
      </c>
      <c r="J38" s="162">
        <v>2</v>
      </c>
      <c r="K38" s="162" t="s">
        <v>30</v>
      </c>
      <c r="L38" s="163">
        <v>19883.5</v>
      </c>
      <c r="M38" s="163">
        <v>4717</v>
      </c>
      <c r="N38" s="160">
        <v>44057</v>
      </c>
      <c r="O38" s="158" t="s">
        <v>43</v>
      </c>
      <c r="P38" s="140"/>
      <c r="Q38" s="172"/>
      <c r="R38" s="172"/>
      <c r="S38" s="172"/>
      <c r="T38" s="172"/>
      <c r="U38" s="172"/>
      <c r="V38" s="173"/>
      <c r="W38" s="174"/>
      <c r="X38" s="173"/>
      <c r="Y38" s="174"/>
      <c r="Z38" s="139"/>
    </row>
    <row r="39" spans="1:26" ht="25.35" customHeight="1">
      <c r="A39" s="157">
        <v>23</v>
      </c>
      <c r="B39" s="167" t="s">
        <v>30</v>
      </c>
      <c r="C39" s="166" t="s">
        <v>161</v>
      </c>
      <c r="D39" s="163">
        <v>78</v>
      </c>
      <c r="E39" s="162" t="s">
        <v>30</v>
      </c>
      <c r="F39" s="162" t="s">
        <v>30</v>
      </c>
      <c r="G39" s="163">
        <v>39</v>
      </c>
      <c r="H39" s="165">
        <v>3</v>
      </c>
      <c r="I39" s="162">
        <f t="shared" ref="I39:I45" si="6">G39/H39</f>
        <v>13</v>
      </c>
      <c r="J39" s="162">
        <v>1</v>
      </c>
      <c r="K39" s="162" t="s">
        <v>30</v>
      </c>
      <c r="L39" s="163">
        <v>24531</v>
      </c>
      <c r="M39" s="163">
        <v>5417</v>
      </c>
      <c r="N39" s="160">
        <v>44099</v>
      </c>
      <c r="O39" s="158" t="s">
        <v>43</v>
      </c>
      <c r="P39" s="140"/>
      <c r="Q39" s="172"/>
      <c r="R39" s="172"/>
      <c r="T39" s="172"/>
      <c r="U39" s="172"/>
      <c r="V39" s="173"/>
      <c r="W39" s="174"/>
      <c r="X39" s="173"/>
      <c r="Y39" s="139"/>
      <c r="Z39" s="174"/>
    </row>
    <row r="40" spans="1:26" ht="25.35" customHeight="1">
      <c r="A40" s="157">
        <v>24</v>
      </c>
      <c r="B40" s="177">
        <v>32</v>
      </c>
      <c r="C40" s="164" t="s">
        <v>486</v>
      </c>
      <c r="D40" s="163">
        <v>47</v>
      </c>
      <c r="E40" s="162">
        <v>72</v>
      </c>
      <c r="F40" s="168">
        <f>(D40-E40)/E40</f>
        <v>-0.34722222222222221</v>
      </c>
      <c r="G40" s="163">
        <v>16</v>
      </c>
      <c r="H40" s="162">
        <v>2</v>
      </c>
      <c r="I40" s="162">
        <f t="shared" si="6"/>
        <v>8</v>
      </c>
      <c r="J40" s="162">
        <v>1</v>
      </c>
      <c r="K40" s="162">
        <v>7</v>
      </c>
      <c r="L40" s="163">
        <v>11027.52</v>
      </c>
      <c r="M40" s="163">
        <v>2070</v>
      </c>
      <c r="N40" s="160">
        <v>44365</v>
      </c>
      <c r="O40" s="158" t="s">
        <v>43</v>
      </c>
      <c r="P40" s="140"/>
      <c r="Q40" s="172"/>
      <c r="R40" s="172"/>
      <c r="S40" s="172"/>
      <c r="T40" s="172"/>
      <c r="U40" s="172"/>
      <c r="V40" s="173"/>
      <c r="W40" s="174"/>
      <c r="X40" s="173"/>
      <c r="Y40" s="139"/>
      <c r="Z40" s="174"/>
    </row>
    <row r="41" spans="1:26" ht="25.35" customHeight="1">
      <c r="A41" s="157">
        <v>25</v>
      </c>
      <c r="B41" s="176">
        <v>28</v>
      </c>
      <c r="C41" s="170" t="s">
        <v>75</v>
      </c>
      <c r="D41" s="163">
        <v>46</v>
      </c>
      <c r="E41" s="163">
        <v>122</v>
      </c>
      <c r="F41" s="168">
        <f>(D41-E41)/E41</f>
        <v>-0.62295081967213117</v>
      </c>
      <c r="G41" s="163">
        <v>8</v>
      </c>
      <c r="H41" s="162">
        <v>1</v>
      </c>
      <c r="I41" s="162">
        <f t="shared" si="6"/>
        <v>8</v>
      </c>
      <c r="J41" s="162">
        <v>1</v>
      </c>
      <c r="K41" s="162">
        <v>13</v>
      </c>
      <c r="L41" s="163">
        <v>23686</v>
      </c>
      <c r="M41" s="163">
        <v>1464</v>
      </c>
      <c r="N41" s="160">
        <v>44323</v>
      </c>
      <c r="O41" s="158" t="s">
        <v>32</v>
      </c>
      <c r="P41" s="140"/>
      <c r="Q41" s="172"/>
      <c r="R41" s="172"/>
      <c r="S41" s="172"/>
      <c r="T41" s="172"/>
      <c r="U41" s="172"/>
      <c r="V41" s="173"/>
      <c r="W41" s="174"/>
      <c r="X41" s="139"/>
      <c r="Y41" s="173"/>
      <c r="Z41" s="174"/>
    </row>
    <row r="42" spans="1:26" ht="25.35" customHeight="1">
      <c r="A42" s="157">
        <v>26</v>
      </c>
      <c r="B42" s="176">
        <v>29</v>
      </c>
      <c r="C42" s="169" t="s">
        <v>51</v>
      </c>
      <c r="D42" s="163">
        <v>22.2</v>
      </c>
      <c r="E42" s="163">
        <v>74.489999999999995</v>
      </c>
      <c r="F42" s="168">
        <f>(D42-E42)/E42</f>
        <v>-0.70197341925090606</v>
      </c>
      <c r="G42" s="163">
        <v>4</v>
      </c>
      <c r="H42" s="165">
        <v>1</v>
      </c>
      <c r="I42" s="162">
        <f t="shared" si="6"/>
        <v>4</v>
      </c>
      <c r="J42" s="162">
        <v>1</v>
      </c>
      <c r="K42" s="162">
        <v>14</v>
      </c>
      <c r="L42" s="163">
        <v>45066</v>
      </c>
      <c r="M42" s="163">
        <v>9380</v>
      </c>
      <c r="N42" s="160">
        <v>44316</v>
      </c>
      <c r="O42" s="158" t="s">
        <v>32</v>
      </c>
      <c r="P42" s="140"/>
      <c r="Q42" s="172"/>
      <c r="R42" s="172"/>
      <c r="S42" s="172"/>
      <c r="T42" s="172"/>
      <c r="U42" s="172"/>
      <c r="V42" s="173"/>
      <c r="W42" s="174"/>
      <c r="X42" s="174"/>
      <c r="Y42" s="173"/>
      <c r="Z42" s="139"/>
    </row>
    <row r="43" spans="1:26" ht="25.35" customHeight="1">
      <c r="A43" s="157">
        <v>27</v>
      </c>
      <c r="B43" s="162" t="s">
        <v>30</v>
      </c>
      <c r="C43" s="164" t="s">
        <v>171</v>
      </c>
      <c r="D43" s="163">
        <v>65</v>
      </c>
      <c r="E43" s="162" t="s">
        <v>30</v>
      </c>
      <c r="F43" s="162" t="s">
        <v>30</v>
      </c>
      <c r="G43" s="163">
        <v>37</v>
      </c>
      <c r="H43" s="162">
        <v>3</v>
      </c>
      <c r="I43" s="162">
        <f t="shared" si="6"/>
        <v>12.333333333333334</v>
      </c>
      <c r="J43" s="162">
        <v>1</v>
      </c>
      <c r="K43" s="162" t="s">
        <v>30</v>
      </c>
      <c r="L43" s="163">
        <v>54734.49</v>
      </c>
      <c r="M43" s="163">
        <v>12810</v>
      </c>
      <c r="N43" s="160">
        <v>43861</v>
      </c>
      <c r="O43" s="158" t="s">
        <v>27</v>
      </c>
      <c r="P43" s="78"/>
      <c r="Q43" s="172"/>
      <c r="R43" s="172"/>
      <c r="S43" s="172"/>
      <c r="T43" s="172"/>
      <c r="U43" s="172"/>
      <c r="V43" s="173"/>
      <c r="W43" s="173"/>
      <c r="X43" s="139"/>
      <c r="Y43" s="174"/>
      <c r="Z43" s="174"/>
    </row>
    <row r="44" spans="1:26" ht="25.35" customHeight="1">
      <c r="A44" s="157">
        <v>28</v>
      </c>
      <c r="B44" s="157">
        <v>14</v>
      </c>
      <c r="C44" s="164" t="s">
        <v>189</v>
      </c>
      <c r="D44" s="163">
        <v>13</v>
      </c>
      <c r="E44" s="163">
        <v>74</v>
      </c>
      <c r="F44" s="168">
        <f>(D44-E44)/E44</f>
        <v>-0.82432432432432434</v>
      </c>
      <c r="G44" s="163">
        <v>4</v>
      </c>
      <c r="H44" s="162">
        <v>1</v>
      </c>
      <c r="I44" s="162">
        <f t="shared" si="6"/>
        <v>4</v>
      </c>
      <c r="J44" s="162">
        <v>1</v>
      </c>
      <c r="K44" s="162">
        <v>3</v>
      </c>
      <c r="L44" s="163">
        <v>6439.18</v>
      </c>
      <c r="M44" s="163">
        <v>1623</v>
      </c>
      <c r="N44" s="160">
        <v>44386</v>
      </c>
      <c r="O44" s="158" t="s">
        <v>27</v>
      </c>
      <c r="P44" s="140"/>
      <c r="Q44" s="172"/>
      <c r="R44" s="172"/>
      <c r="S44" s="172"/>
      <c r="T44" s="172"/>
      <c r="U44" s="172"/>
      <c r="V44" s="173"/>
      <c r="W44" s="174"/>
      <c r="X44" s="173"/>
      <c r="Y44" s="174"/>
      <c r="Z44" s="139"/>
    </row>
    <row r="45" spans="1:26" ht="25.35" customHeight="1">
      <c r="A45" s="157">
        <v>29</v>
      </c>
      <c r="B45" s="176">
        <v>35</v>
      </c>
      <c r="C45" s="166" t="s">
        <v>44</v>
      </c>
      <c r="D45" s="163">
        <v>7</v>
      </c>
      <c r="E45" s="163">
        <v>45</v>
      </c>
      <c r="F45" s="168">
        <f>(D45-E45)/E45</f>
        <v>-0.84444444444444444</v>
      </c>
      <c r="G45" s="163">
        <v>2</v>
      </c>
      <c r="H45" s="162">
        <v>1</v>
      </c>
      <c r="I45" s="162">
        <f t="shared" si="6"/>
        <v>2</v>
      </c>
      <c r="J45" s="162">
        <v>1</v>
      </c>
      <c r="K45" s="162">
        <v>14</v>
      </c>
      <c r="L45" s="163">
        <v>23365.42</v>
      </c>
      <c r="M45" s="163">
        <v>4230</v>
      </c>
      <c r="N45" s="160">
        <v>44316</v>
      </c>
      <c r="O45" s="158" t="s">
        <v>43</v>
      </c>
      <c r="P45" s="140"/>
      <c r="R45" s="161"/>
      <c r="T45" s="140"/>
      <c r="U45" s="139"/>
      <c r="V45" s="139"/>
      <c r="W45" s="139"/>
      <c r="X45" s="139"/>
      <c r="Y45" s="139"/>
      <c r="Z45" s="140"/>
    </row>
    <row r="46" spans="1:26" ht="25.35" customHeight="1">
      <c r="A46" s="144"/>
      <c r="B46" s="144"/>
      <c r="C46" s="159" t="s">
        <v>226</v>
      </c>
      <c r="D46" s="145">
        <f>SUM(D35:D45)</f>
        <v>210073.47999999995</v>
      </c>
      <c r="E46" s="145">
        <f>SUM(E35:E45)</f>
        <v>153580.35999999999</v>
      </c>
      <c r="F46" s="171">
        <f>(D46-E46)/E46</f>
        <v>0.36784078380855451</v>
      </c>
      <c r="G46" s="145">
        <f>SUM(G35:G45)</f>
        <v>37980</v>
      </c>
      <c r="H46" s="145"/>
      <c r="I46" s="147"/>
      <c r="J46" s="146"/>
      <c r="K46" s="148"/>
      <c r="L46" s="149"/>
      <c r="M46" s="153"/>
      <c r="N46" s="150"/>
      <c r="O46" s="154"/>
    </row>
    <row r="47" spans="1:26" ht="23.1" customHeight="1"/>
    <row r="48" spans="1:26" ht="17.25" customHeight="1"/>
    <row r="61" spans="16:18">
      <c r="R61" s="140"/>
    </row>
    <row r="64" spans="16:18">
      <c r="P64" s="140"/>
    </row>
    <row r="68" ht="12" customHeight="1"/>
  </sheetData>
  <sortState xmlns:xlrd2="http://schemas.microsoft.com/office/spreadsheetml/2017/richdata2" ref="B13:P45">
    <sortCondition descending="1" ref="D13:D45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6E30-5513-4FCF-831A-DAD4A7610FFD}">
  <dimension ref="A1:Z76"/>
  <sheetViews>
    <sheetView topLeftCell="A31" zoomScale="60" zoomScaleNormal="60" workbookViewId="0">
      <selection activeCell="C43" sqref="C43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3.6640625" style="137" customWidth="1"/>
    <col min="24" max="24" width="11.44140625" style="137" customWidth="1"/>
    <col min="25" max="25" width="14.88671875" style="137" customWidth="1"/>
    <col min="26" max="26" width="12" style="137" bestFit="1" customWidth="1"/>
    <col min="27" max="16384" width="8.88671875" style="137"/>
  </cols>
  <sheetData>
    <row r="1" spans="1:26" ht="19.5" customHeight="1">
      <c r="E1" s="2" t="s">
        <v>210</v>
      </c>
      <c r="F1" s="2"/>
      <c r="G1" s="2"/>
      <c r="H1" s="2"/>
      <c r="I1" s="2"/>
    </row>
    <row r="2" spans="1:26" ht="19.5" customHeight="1">
      <c r="E2" s="2" t="s">
        <v>211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138" t="s">
        <v>208</v>
      </c>
      <c r="E6" s="138" t="s">
        <v>199</v>
      </c>
      <c r="F6" s="343"/>
      <c r="G6" s="138" t="s">
        <v>208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179"/>
      <c r="E9" s="179"/>
      <c r="F9" s="342" t="s">
        <v>15</v>
      </c>
      <c r="G9" s="179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>
      <c r="A10" s="346"/>
      <c r="B10" s="346"/>
      <c r="C10" s="343"/>
      <c r="D10" s="180" t="s">
        <v>209</v>
      </c>
      <c r="E10" s="182" t="s">
        <v>200</v>
      </c>
      <c r="F10" s="343"/>
      <c r="G10" s="182" t="s">
        <v>209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6">
      <c r="A11" s="346"/>
      <c r="B11" s="346"/>
      <c r="C11" s="343"/>
      <c r="D11" s="180" t="s">
        <v>14</v>
      </c>
      <c r="E11" s="138" t="s">
        <v>14</v>
      </c>
      <c r="F11" s="343"/>
      <c r="G11" s="180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6" ht="15.6" customHeight="1" thickBot="1">
      <c r="A12" s="346"/>
      <c r="B12" s="347"/>
      <c r="C12" s="344"/>
      <c r="D12" s="181"/>
      <c r="E12" s="5" t="s">
        <v>2</v>
      </c>
      <c r="F12" s="344"/>
      <c r="G12" s="181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139"/>
      <c r="X12" s="139"/>
      <c r="Y12" s="33"/>
      <c r="Z12" s="8"/>
    </row>
    <row r="13" spans="1:26" ht="25.35" customHeight="1">
      <c r="A13" s="157">
        <v>1</v>
      </c>
      <c r="B13" s="157" t="s">
        <v>67</v>
      </c>
      <c r="C13" s="164" t="s">
        <v>207</v>
      </c>
      <c r="D13" s="163">
        <v>52012.45</v>
      </c>
      <c r="E13" s="162" t="s">
        <v>30</v>
      </c>
      <c r="F13" s="162" t="s">
        <v>30</v>
      </c>
      <c r="G13" s="163">
        <v>11119</v>
      </c>
      <c r="H13" s="162">
        <v>139</v>
      </c>
      <c r="I13" s="162">
        <f t="shared" ref="I13:I22" si="0">G13/H13</f>
        <v>79.992805755395679</v>
      </c>
      <c r="J13" s="162">
        <v>19</v>
      </c>
      <c r="K13" s="162">
        <v>1</v>
      </c>
      <c r="L13" s="163">
        <v>55903</v>
      </c>
      <c r="M13" s="163">
        <v>11923</v>
      </c>
      <c r="N13" s="160">
        <v>44400</v>
      </c>
      <c r="O13" s="158" t="s">
        <v>32</v>
      </c>
      <c r="P13" s="140"/>
      <c r="R13" s="161"/>
      <c r="T13" s="140"/>
      <c r="U13" s="139"/>
      <c r="V13" s="139"/>
      <c r="W13" s="139"/>
      <c r="X13" s="139"/>
      <c r="Y13" s="139"/>
      <c r="Z13" s="140"/>
    </row>
    <row r="14" spans="1:26" ht="25.35" customHeight="1">
      <c r="A14" s="157">
        <v>2</v>
      </c>
      <c r="B14" s="157">
        <v>1</v>
      </c>
      <c r="C14" s="164" t="s">
        <v>191</v>
      </c>
      <c r="D14" s="163">
        <v>28574.19</v>
      </c>
      <c r="E14" s="162">
        <v>59828.39</v>
      </c>
      <c r="F14" s="168">
        <f>(D14-E14)/E14</f>
        <v>-0.52239747718432672</v>
      </c>
      <c r="G14" s="163">
        <v>5886</v>
      </c>
      <c r="H14" s="162">
        <v>277</v>
      </c>
      <c r="I14" s="162">
        <f t="shared" si="0"/>
        <v>21.249097472924188</v>
      </c>
      <c r="J14" s="162">
        <v>15</v>
      </c>
      <c r="K14" s="162">
        <v>2</v>
      </c>
      <c r="L14" s="163">
        <v>93798.59</v>
      </c>
      <c r="M14" s="163">
        <v>19081</v>
      </c>
      <c r="N14" s="160">
        <v>44393</v>
      </c>
      <c r="O14" s="158" t="s">
        <v>34</v>
      </c>
      <c r="P14" s="140"/>
      <c r="Q14" s="172"/>
      <c r="R14" s="172"/>
      <c r="S14" s="172"/>
      <c r="T14" s="172"/>
      <c r="U14" s="173"/>
      <c r="V14" s="173"/>
      <c r="W14" s="173"/>
      <c r="X14" s="174"/>
      <c r="Y14" s="139"/>
      <c r="Z14" s="174"/>
    </row>
    <row r="15" spans="1:26" ht="25.35" customHeight="1">
      <c r="A15" s="157">
        <v>3</v>
      </c>
      <c r="B15" s="157">
        <v>2</v>
      </c>
      <c r="C15" s="164" t="s">
        <v>192</v>
      </c>
      <c r="D15" s="163">
        <v>17679.97</v>
      </c>
      <c r="E15" s="162">
        <v>25359.94</v>
      </c>
      <c r="F15" s="168">
        <f>(D15-E15)/E15</f>
        <v>-0.30283865024917245</v>
      </c>
      <c r="G15" s="163">
        <v>2898</v>
      </c>
      <c r="H15" s="162">
        <v>152</v>
      </c>
      <c r="I15" s="162">
        <f t="shared" si="0"/>
        <v>19.065789473684209</v>
      </c>
      <c r="J15" s="162">
        <v>12</v>
      </c>
      <c r="K15" s="162">
        <v>2</v>
      </c>
      <c r="L15" s="163">
        <v>45022.66</v>
      </c>
      <c r="M15" s="163">
        <v>7308</v>
      </c>
      <c r="N15" s="160">
        <v>44393</v>
      </c>
      <c r="O15" s="158" t="s">
        <v>73</v>
      </c>
      <c r="P15" s="140"/>
      <c r="Q15" s="172"/>
      <c r="R15" s="172"/>
      <c r="S15" s="172"/>
      <c r="T15" s="172"/>
      <c r="U15" s="173"/>
      <c r="V15" s="173"/>
      <c r="W15" s="173"/>
      <c r="X15" s="174"/>
      <c r="Y15" s="139"/>
      <c r="Z15" s="174"/>
    </row>
    <row r="16" spans="1:26" ht="25.35" customHeight="1">
      <c r="A16" s="157">
        <v>4</v>
      </c>
      <c r="B16" s="157" t="s">
        <v>67</v>
      </c>
      <c r="C16" s="164" t="s">
        <v>215</v>
      </c>
      <c r="D16" s="163">
        <v>14452.89</v>
      </c>
      <c r="E16" s="162" t="s">
        <v>30</v>
      </c>
      <c r="F16" s="162" t="s">
        <v>30</v>
      </c>
      <c r="G16" s="163">
        <v>2456</v>
      </c>
      <c r="H16" s="162">
        <v>208</v>
      </c>
      <c r="I16" s="162">
        <f t="shared" si="0"/>
        <v>11.807692307692308</v>
      </c>
      <c r="J16" s="162">
        <v>15</v>
      </c>
      <c r="K16" s="162">
        <v>1</v>
      </c>
      <c r="L16" s="163">
        <v>14453</v>
      </c>
      <c r="M16" s="163">
        <v>2456</v>
      </c>
      <c r="N16" s="160">
        <v>44400</v>
      </c>
      <c r="O16" s="158" t="s">
        <v>52</v>
      </c>
      <c r="P16" s="140"/>
      <c r="Q16" s="172"/>
      <c r="R16" s="172"/>
      <c r="S16" s="172"/>
      <c r="T16" s="172"/>
      <c r="U16" s="173"/>
      <c r="V16" s="173"/>
      <c r="W16" s="173"/>
      <c r="X16" s="174"/>
      <c r="Y16" s="139"/>
      <c r="Z16" s="174"/>
    </row>
    <row r="17" spans="1:26" ht="25.35" customHeight="1">
      <c r="A17" s="157">
        <v>5</v>
      </c>
      <c r="B17" s="91">
        <v>4</v>
      </c>
      <c r="C17" s="169" t="s">
        <v>163</v>
      </c>
      <c r="D17" s="163">
        <v>13701.63</v>
      </c>
      <c r="E17" s="162">
        <v>18654.310000000001</v>
      </c>
      <c r="F17" s="168">
        <f>(D17-E17)/E17</f>
        <v>-0.26549789298022825</v>
      </c>
      <c r="G17" s="163">
        <v>2217</v>
      </c>
      <c r="H17" s="162">
        <v>132</v>
      </c>
      <c r="I17" s="162">
        <f t="shared" si="0"/>
        <v>16.795454545454547</v>
      </c>
      <c r="J17" s="162">
        <v>8</v>
      </c>
      <c r="K17" s="162">
        <v>5</v>
      </c>
      <c r="L17" s="163">
        <v>192133</v>
      </c>
      <c r="M17" s="163">
        <v>30395</v>
      </c>
      <c r="N17" s="160">
        <v>44372</v>
      </c>
      <c r="O17" s="158" t="s">
        <v>52</v>
      </c>
      <c r="P17" s="140"/>
      <c r="Q17" s="172"/>
      <c r="R17" s="172"/>
      <c r="S17" s="172"/>
      <c r="T17" s="172"/>
      <c r="U17" s="172"/>
      <c r="V17" s="173"/>
      <c r="W17" s="173"/>
      <c r="X17" s="174"/>
      <c r="Y17" s="139"/>
      <c r="Z17" s="109"/>
    </row>
    <row r="18" spans="1:26" ht="25.35" customHeight="1">
      <c r="A18" s="157">
        <v>6</v>
      </c>
      <c r="B18" s="157">
        <v>3</v>
      </c>
      <c r="C18" s="164" t="s">
        <v>188</v>
      </c>
      <c r="D18" s="163">
        <v>7590.86</v>
      </c>
      <c r="E18" s="162">
        <v>19377.810000000001</v>
      </c>
      <c r="F18" s="168">
        <f>(D18-E18)/E18</f>
        <v>-0.60827049083461959</v>
      </c>
      <c r="G18" s="163">
        <v>1270</v>
      </c>
      <c r="H18" s="162">
        <v>129</v>
      </c>
      <c r="I18" s="162">
        <f t="shared" si="0"/>
        <v>9.8449612403100772</v>
      </c>
      <c r="J18" s="162">
        <v>11</v>
      </c>
      <c r="K18" s="162">
        <v>3</v>
      </c>
      <c r="L18" s="163">
        <v>80234</v>
      </c>
      <c r="M18" s="163">
        <v>12492</v>
      </c>
      <c r="N18" s="160">
        <v>44386</v>
      </c>
      <c r="O18" s="158" t="s">
        <v>32</v>
      </c>
      <c r="P18" s="140"/>
      <c r="R18" s="161"/>
      <c r="T18" s="140"/>
      <c r="U18" s="139"/>
      <c r="V18" s="139"/>
      <c r="W18" s="139"/>
      <c r="X18" s="139"/>
      <c r="Y18" s="139"/>
      <c r="Z18" s="140"/>
    </row>
    <row r="19" spans="1:26" ht="25.35" customHeight="1">
      <c r="A19" s="157">
        <v>7</v>
      </c>
      <c r="B19" s="157" t="s">
        <v>40</v>
      </c>
      <c r="C19" s="164" t="s">
        <v>213</v>
      </c>
      <c r="D19" s="163">
        <v>7027.0999999999995</v>
      </c>
      <c r="E19" s="162" t="s">
        <v>30</v>
      </c>
      <c r="F19" s="162" t="s">
        <v>30</v>
      </c>
      <c r="G19" s="163">
        <v>1038</v>
      </c>
      <c r="H19" s="162">
        <v>24</v>
      </c>
      <c r="I19" s="162">
        <f t="shared" si="0"/>
        <v>43.25</v>
      </c>
      <c r="J19" s="162">
        <v>15</v>
      </c>
      <c r="K19" s="162">
        <v>0</v>
      </c>
      <c r="L19" s="163">
        <v>7027.0999999999995</v>
      </c>
      <c r="M19" s="163">
        <v>1038</v>
      </c>
      <c r="N19" s="160" t="s">
        <v>190</v>
      </c>
      <c r="O19" s="158" t="s">
        <v>212</v>
      </c>
      <c r="P19" s="140"/>
      <c r="Q19" s="172"/>
      <c r="R19" s="172"/>
      <c r="S19" s="172"/>
      <c r="T19" s="172"/>
      <c r="U19" s="173"/>
      <c r="V19" s="173"/>
      <c r="W19" s="174"/>
      <c r="X19" s="139"/>
      <c r="Y19" s="174"/>
      <c r="Z19" s="173"/>
    </row>
    <row r="20" spans="1:26" ht="25.35" customHeight="1">
      <c r="A20" s="157">
        <v>8</v>
      </c>
      <c r="B20" s="157" t="s">
        <v>67</v>
      </c>
      <c r="C20" s="164" t="s">
        <v>214</v>
      </c>
      <c r="D20" s="163">
        <v>4619.3900000000003</v>
      </c>
      <c r="E20" s="162" t="s">
        <v>30</v>
      </c>
      <c r="F20" s="162" t="s">
        <v>30</v>
      </c>
      <c r="G20" s="163">
        <v>760</v>
      </c>
      <c r="H20" s="162">
        <v>207</v>
      </c>
      <c r="I20" s="162">
        <f t="shared" si="0"/>
        <v>3.6714975845410627</v>
      </c>
      <c r="J20" s="162">
        <v>14</v>
      </c>
      <c r="K20" s="162">
        <v>1</v>
      </c>
      <c r="L20" s="163">
        <v>4619</v>
      </c>
      <c r="M20" s="163">
        <v>760</v>
      </c>
      <c r="N20" s="160">
        <v>44400</v>
      </c>
      <c r="O20" s="158" t="s">
        <v>113</v>
      </c>
      <c r="P20" s="140"/>
      <c r="Q20" s="172"/>
      <c r="R20" s="172"/>
      <c r="S20" s="172"/>
      <c r="T20" s="172"/>
      <c r="U20" s="173"/>
      <c r="V20" s="173"/>
      <c r="W20" s="174"/>
      <c r="X20" s="139"/>
      <c r="Y20" s="174"/>
      <c r="Z20" s="173"/>
    </row>
    <row r="21" spans="1:26" ht="25.35" customHeight="1">
      <c r="A21" s="157">
        <v>9</v>
      </c>
      <c r="B21" s="157">
        <v>5</v>
      </c>
      <c r="C21" s="164" t="s">
        <v>179</v>
      </c>
      <c r="D21" s="163">
        <v>2927.59</v>
      </c>
      <c r="E21" s="162">
        <v>6989.05</v>
      </c>
      <c r="F21" s="168">
        <f>(D21-E21)/E21</f>
        <v>-0.58111760539701385</v>
      </c>
      <c r="G21" s="163">
        <v>655</v>
      </c>
      <c r="H21" s="162">
        <v>82</v>
      </c>
      <c r="I21" s="162">
        <f t="shared" si="0"/>
        <v>7.9878048780487809</v>
      </c>
      <c r="J21" s="162">
        <v>9</v>
      </c>
      <c r="K21" s="162">
        <v>4</v>
      </c>
      <c r="L21" s="163">
        <v>41429</v>
      </c>
      <c r="M21" s="163">
        <v>9109</v>
      </c>
      <c r="N21" s="160">
        <v>44379</v>
      </c>
      <c r="O21" s="158" t="s">
        <v>52</v>
      </c>
      <c r="P21" s="140"/>
      <c r="R21" s="161"/>
      <c r="T21" s="140"/>
      <c r="U21" s="139"/>
      <c r="V21" s="139"/>
      <c r="W21" s="139"/>
      <c r="X21" s="139"/>
      <c r="Y21" s="139"/>
      <c r="Z21" s="140"/>
    </row>
    <row r="22" spans="1:26" ht="25.35" customHeight="1">
      <c r="A22" s="157">
        <v>10</v>
      </c>
      <c r="B22" s="157">
        <v>6</v>
      </c>
      <c r="C22" s="164" t="s">
        <v>124</v>
      </c>
      <c r="D22" s="163">
        <v>2773.59</v>
      </c>
      <c r="E22" s="162">
        <v>5384</v>
      </c>
      <c r="F22" s="168">
        <f>(D22-E22)/E22</f>
        <v>-0.48484583952451704</v>
      </c>
      <c r="G22" s="163">
        <v>596</v>
      </c>
      <c r="H22" s="162">
        <v>56</v>
      </c>
      <c r="I22" s="162">
        <f t="shared" si="0"/>
        <v>10.642857142857142</v>
      </c>
      <c r="J22" s="162">
        <v>8</v>
      </c>
      <c r="K22" s="162">
        <v>8</v>
      </c>
      <c r="L22" s="163">
        <v>80305</v>
      </c>
      <c r="M22" s="163">
        <v>17859</v>
      </c>
      <c r="N22" s="160">
        <v>44351</v>
      </c>
      <c r="O22" s="158" t="s">
        <v>52</v>
      </c>
      <c r="P22" s="140"/>
      <c r="Q22" s="172"/>
      <c r="R22" s="172"/>
      <c r="S22" s="172"/>
      <c r="T22" s="172"/>
      <c r="U22" s="172"/>
      <c r="V22" s="173"/>
      <c r="W22" s="174"/>
      <c r="X22" s="139"/>
      <c r="Y22" s="174"/>
      <c r="Z22" s="173"/>
    </row>
    <row r="23" spans="1:26" ht="25.35" customHeight="1">
      <c r="A23" s="144"/>
      <c r="B23" s="144"/>
      <c r="C23" s="159" t="s">
        <v>29</v>
      </c>
      <c r="D23" s="145">
        <f>SUM(D13:D22)</f>
        <v>151359.66</v>
      </c>
      <c r="E23" s="145">
        <f t="shared" ref="E23:G23" si="1">SUM(E13:E22)</f>
        <v>135593.5</v>
      </c>
      <c r="F23" s="108">
        <f>(D23-E23)/E23</f>
        <v>0.11627519018242027</v>
      </c>
      <c r="G23" s="145">
        <f t="shared" si="1"/>
        <v>28895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157">
        <v>7</v>
      </c>
      <c r="C25" s="178" t="s">
        <v>170</v>
      </c>
      <c r="D25" s="163">
        <v>2689.98</v>
      </c>
      <c r="E25" s="162">
        <v>5330.51</v>
      </c>
      <c r="F25" s="168">
        <f>(D25-E25)/E25</f>
        <v>-0.49536160705073251</v>
      </c>
      <c r="G25" s="163">
        <v>639</v>
      </c>
      <c r="H25" s="162">
        <v>72</v>
      </c>
      <c r="I25" s="162">
        <f t="shared" ref="I25:I33" si="2">G25/H25</f>
        <v>8.875</v>
      </c>
      <c r="J25" s="162">
        <v>10</v>
      </c>
      <c r="K25" s="162">
        <v>5</v>
      </c>
      <c r="L25" s="163">
        <v>44521.509999999995</v>
      </c>
      <c r="M25" s="163">
        <v>9984</v>
      </c>
      <c r="N25" s="160">
        <v>44372</v>
      </c>
      <c r="O25" s="158" t="s">
        <v>43</v>
      </c>
      <c r="P25" s="140"/>
      <c r="R25" s="161"/>
      <c r="T25" s="140"/>
      <c r="U25" s="139"/>
      <c r="V25" s="139"/>
      <c r="W25" s="139"/>
      <c r="X25" s="139"/>
      <c r="Y25" s="139"/>
      <c r="Z25" s="140"/>
    </row>
    <row r="26" spans="1:26" ht="25.35" customHeight="1">
      <c r="A26" s="157">
        <v>12</v>
      </c>
      <c r="B26" s="157" t="s">
        <v>67</v>
      </c>
      <c r="C26" s="164" t="s">
        <v>218</v>
      </c>
      <c r="D26" s="163">
        <v>1903.96</v>
      </c>
      <c r="E26" s="162" t="s">
        <v>30</v>
      </c>
      <c r="F26" s="162" t="s">
        <v>30</v>
      </c>
      <c r="G26" s="163">
        <v>317</v>
      </c>
      <c r="H26" s="162">
        <v>58</v>
      </c>
      <c r="I26" s="162">
        <f t="shared" si="2"/>
        <v>5.4655172413793105</v>
      </c>
      <c r="J26" s="162">
        <v>9</v>
      </c>
      <c r="K26" s="162">
        <v>1</v>
      </c>
      <c r="L26" s="163">
        <v>1903.96</v>
      </c>
      <c r="M26" s="163">
        <v>317</v>
      </c>
      <c r="N26" s="160">
        <v>44400</v>
      </c>
      <c r="O26" s="158" t="s">
        <v>56</v>
      </c>
      <c r="P26" s="140"/>
      <c r="R26" s="161"/>
      <c r="T26" s="140"/>
      <c r="U26" s="139"/>
      <c r="V26" s="139"/>
      <c r="W26" s="139"/>
      <c r="X26" s="139"/>
      <c r="Y26" s="139"/>
      <c r="Z26" s="140"/>
    </row>
    <row r="27" spans="1:26" ht="25.35" customHeight="1">
      <c r="A27" s="157">
        <v>13</v>
      </c>
      <c r="B27" s="157">
        <v>9</v>
      </c>
      <c r="C27" s="164" t="s">
        <v>121</v>
      </c>
      <c r="D27" s="163">
        <v>1563.09</v>
      </c>
      <c r="E27" s="162">
        <v>3164.53</v>
      </c>
      <c r="F27" s="168">
        <f>(D27-E27)/E27</f>
        <v>-0.50605935162567595</v>
      </c>
      <c r="G27" s="163">
        <v>238</v>
      </c>
      <c r="H27" s="162">
        <v>13</v>
      </c>
      <c r="I27" s="162">
        <f t="shared" si="2"/>
        <v>18.307692307692307</v>
      </c>
      <c r="J27" s="162">
        <v>3</v>
      </c>
      <c r="K27" s="162">
        <v>8</v>
      </c>
      <c r="L27" s="163">
        <v>106939.9</v>
      </c>
      <c r="M27" s="163">
        <v>17117</v>
      </c>
      <c r="N27" s="160">
        <v>44351</v>
      </c>
      <c r="O27" s="158" t="s">
        <v>34</v>
      </c>
      <c r="P27" s="140"/>
      <c r="R27" s="161"/>
      <c r="T27" s="140"/>
      <c r="U27" s="139"/>
      <c r="V27" s="139"/>
      <c r="W27" s="139"/>
      <c r="X27" s="139"/>
      <c r="Y27" s="139"/>
      <c r="Z27" s="140"/>
    </row>
    <row r="28" spans="1:26" ht="25.35" customHeight="1">
      <c r="A28" s="157">
        <v>14</v>
      </c>
      <c r="B28" s="157">
        <v>10</v>
      </c>
      <c r="C28" s="164" t="s">
        <v>180</v>
      </c>
      <c r="D28" s="163">
        <v>1513.4</v>
      </c>
      <c r="E28" s="162">
        <v>3029.25</v>
      </c>
      <c r="F28" s="168">
        <f>(D28-E28)/E28</f>
        <v>-0.50040439052570762</v>
      </c>
      <c r="G28" s="163">
        <v>211</v>
      </c>
      <c r="H28" s="162">
        <v>14</v>
      </c>
      <c r="I28" s="162">
        <f t="shared" si="2"/>
        <v>15.071428571428571</v>
      </c>
      <c r="J28" s="162">
        <v>3</v>
      </c>
      <c r="K28" s="162">
        <v>4</v>
      </c>
      <c r="L28" s="163">
        <v>29701</v>
      </c>
      <c r="M28" s="163">
        <v>4903</v>
      </c>
      <c r="N28" s="160">
        <v>44379</v>
      </c>
      <c r="O28" s="158" t="s">
        <v>52</v>
      </c>
      <c r="P28" s="140"/>
      <c r="Q28" s="172"/>
      <c r="R28" s="172"/>
      <c r="S28" s="172"/>
      <c r="T28" s="172"/>
      <c r="U28" s="172"/>
      <c r="V28" s="173"/>
      <c r="W28" s="174"/>
      <c r="X28" s="173"/>
      <c r="Y28" s="174"/>
      <c r="Z28" s="139"/>
    </row>
    <row r="29" spans="1:26" ht="25.35" customHeight="1">
      <c r="A29" s="157">
        <v>15</v>
      </c>
      <c r="B29" s="157">
        <v>11</v>
      </c>
      <c r="C29" s="164" t="s">
        <v>203</v>
      </c>
      <c r="D29" s="163">
        <v>1374.28</v>
      </c>
      <c r="E29" s="162">
        <v>2999.08</v>
      </c>
      <c r="F29" s="168">
        <f>(D29-E29)/E29</f>
        <v>-0.54176614161676251</v>
      </c>
      <c r="G29" s="163">
        <v>235</v>
      </c>
      <c r="H29" s="162">
        <v>49</v>
      </c>
      <c r="I29" s="162">
        <f t="shared" si="2"/>
        <v>4.795918367346939</v>
      </c>
      <c r="J29" s="162">
        <v>7</v>
      </c>
      <c r="K29" s="162">
        <v>2</v>
      </c>
      <c r="L29" s="163">
        <v>4373.3599999999997</v>
      </c>
      <c r="M29" s="163">
        <v>795</v>
      </c>
      <c r="N29" s="160">
        <v>44393</v>
      </c>
      <c r="O29" s="158" t="s">
        <v>56</v>
      </c>
      <c r="P29" s="140"/>
      <c r="Q29" s="172"/>
      <c r="R29" s="172"/>
      <c r="T29" s="172"/>
      <c r="U29" s="172"/>
      <c r="V29" s="173"/>
      <c r="W29" s="174"/>
      <c r="X29" s="173"/>
      <c r="Y29" s="174"/>
      <c r="Z29" s="139"/>
    </row>
    <row r="30" spans="1:26" ht="25.35" customHeight="1">
      <c r="A30" s="157">
        <v>16</v>
      </c>
      <c r="B30" s="157">
        <v>12</v>
      </c>
      <c r="C30" s="164" t="s">
        <v>193</v>
      </c>
      <c r="D30" s="163">
        <v>1140.3699999999999</v>
      </c>
      <c r="E30" s="162">
        <v>2113.04</v>
      </c>
      <c r="F30" s="168">
        <f>(D30-E30)/E30</f>
        <v>-0.46031783591413322</v>
      </c>
      <c r="G30" s="163">
        <v>243</v>
      </c>
      <c r="H30" s="162">
        <v>20</v>
      </c>
      <c r="I30" s="162">
        <f t="shared" si="2"/>
        <v>12.15</v>
      </c>
      <c r="J30" s="162">
        <v>4</v>
      </c>
      <c r="K30" s="162">
        <v>7</v>
      </c>
      <c r="L30" s="163">
        <v>68102.7</v>
      </c>
      <c r="M30" s="163">
        <v>14890</v>
      </c>
      <c r="N30" s="160">
        <v>44358</v>
      </c>
      <c r="O30" s="158" t="s">
        <v>73</v>
      </c>
      <c r="P30" s="140"/>
      <c r="Q30" s="172"/>
      <c r="R30" s="172"/>
      <c r="S30" s="172"/>
      <c r="T30" s="172"/>
      <c r="U30" s="172"/>
      <c r="V30" s="173"/>
      <c r="W30" s="174"/>
      <c r="X30" s="139"/>
      <c r="Y30" s="174"/>
      <c r="Z30" s="173"/>
    </row>
    <row r="31" spans="1:26" ht="25.35" customHeight="1">
      <c r="A31" s="157">
        <v>17</v>
      </c>
      <c r="B31" s="157">
        <v>16</v>
      </c>
      <c r="C31" s="164" t="s">
        <v>182</v>
      </c>
      <c r="D31" s="163">
        <v>1122</v>
      </c>
      <c r="E31" s="162">
        <v>558</v>
      </c>
      <c r="F31" s="168">
        <f>(D31-E31)/E31</f>
        <v>1.010752688172043</v>
      </c>
      <c r="G31" s="163">
        <v>215</v>
      </c>
      <c r="H31" s="162">
        <v>9</v>
      </c>
      <c r="I31" s="162">
        <f t="shared" si="2"/>
        <v>23.888888888888889</v>
      </c>
      <c r="J31" s="162">
        <v>3</v>
      </c>
      <c r="K31" s="162">
        <v>4</v>
      </c>
      <c r="L31" s="163">
        <v>7531.58</v>
      </c>
      <c r="M31" s="163">
        <v>1432</v>
      </c>
      <c r="N31" s="160">
        <v>44379</v>
      </c>
      <c r="O31" s="158" t="s">
        <v>183</v>
      </c>
      <c r="P31" s="140"/>
      <c r="Q31" s="172"/>
      <c r="R31" s="172"/>
      <c r="S31" s="172"/>
      <c r="T31" s="172"/>
      <c r="U31" s="172"/>
      <c r="V31" s="173"/>
      <c r="W31" s="174"/>
      <c r="X31" s="139"/>
      <c r="Y31" s="174"/>
      <c r="Z31" s="173"/>
    </row>
    <row r="32" spans="1:26" ht="25.35" customHeight="1">
      <c r="A32" s="157">
        <v>18</v>
      </c>
      <c r="B32" s="91" t="s">
        <v>40</v>
      </c>
      <c r="C32" s="175" t="s">
        <v>217</v>
      </c>
      <c r="D32" s="163">
        <v>386</v>
      </c>
      <c r="E32" s="162" t="s">
        <v>30</v>
      </c>
      <c r="F32" s="162" t="s">
        <v>30</v>
      </c>
      <c r="G32" s="163">
        <v>69</v>
      </c>
      <c r="H32" s="165">
        <v>2</v>
      </c>
      <c r="I32" s="162">
        <f t="shared" si="2"/>
        <v>34.5</v>
      </c>
      <c r="J32" s="162">
        <v>2</v>
      </c>
      <c r="K32" s="162">
        <v>0</v>
      </c>
      <c r="L32" s="163">
        <v>386</v>
      </c>
      <c r="M32" s="163">
        <v>69</v>
      </c>
      <c r="N32" s="160" t="s">
        <v>190</v>
      </c>
      <c r="O32" s="158" t="s">
        <v>32</v>
      </c>
      <c r="P32" s="140"/>
      <c r="Q32" s="172"/>
      <c r="R32" s="172"/>
      <c r="S32" s="172"/>
      <c r="T32" s="172"/>
      <c r="U32" s="172"/>
      <c r="V32" s="173"/>
      <c r="W32" s="109"/>
      <c r="X32" s="173"/>
      <c r="Y32" s="174"/>
      <c r="Z32" s="139"/>
    </row>
    <row r="33" spans="1:26" ht="25.35" customHeight="1">
      <c r="A33" s="157">
        <v>19</v>
      </c>
      <c r="B33" s="157">
        <v>18</v>
      </c>
      <c r="C33" s="164" t="s">
        <v>112</v>
      </c>
      <c r="D33" s="163">
        <v>320.49</v>
      </c>
      <c r="E33" s="163">
        <v>475.49</v>
      </c>
      <c r="F33" s="168">
        <f>(D33-E33)/E33</f>
        <v>-0.32597951586784157</v>
      </c>
      <c r="G33" s="163">
        <v>59</v>
      </c>
      <c r="H33" s="162">
        <v>8</v>
      </c>
      <c r="I33" s="162">
        <f t="shared" si="2"/>
        <v>7.375</v>
      </c>
      <c r="J33" s="162">
        <v>2</v>
      </c>
      <c r="K33" s="162">
        <v>9</v>
      </c>
      <c r="L33" s="163">
        <v>25866</v>
      </c>
      <c r="M33" s="163">
        <v>4548</v>
      </c>
      <c r="N33" s="160">
        <v>44344</v>
      </c>
      <c r="O33" s="158" t="s">
        <v>32</v>
      </c>
      <c r="P33" s="140"/>
      <c r="Q33" s="172"/>
      <c r="R33" s="172"/>
      <c r="S33" s="172"/>
      <c r="T33" s="172"/>
      <c r="U33" s="172"/>
      <c r="V33" s="173"/>
      <c r="W33" s="174"/>
      <c r="X33" s="173"/>
      <c r="Y33" s="174"/>
      <c r="Z33" s="139"/>
    </row>
    <row r="34" spans="1:26" ht="25.35" customHeight="1">
      <c r="A34" s="157">
        <v>20</v>
      </c>
      <c r="B34" s="157">
        <v>20</v>
      </c>
      <c r="C34" s="164" t="s">
        <v>159</v>
      </c>
      <c r="D34" s="163">
        <v>295</v>
      </c>
      <c r="E34" s="162">
        <v>348</v>
      </c>
      <c r="F34" s="168">
        <f>(D34-E34)/E34</f>
        <v>-0.15229885057471265</v>
      </c>
      <c r="G34" s="163">
        <v>51</v>
      </c>
      <c r="H34" s="162" t="s">
        <v>30</v>
      </c>
      <c r="I34" s="162" t="s">
        <v>30</v>
      </c>
      <c r="J34" s="162">
        <v>1</v>
      </c>
      <c r="K34" s="162">
        <v>6</v>
      </c>
      <c r="L34" s="163">
        <v>34096</v>
      </c>
      <c r="M34" s="163">
        <v>5755</v>
      </c>
      <c r="N34" s="160">
        <v>44365</v>
      </c>
      <c r="O34" s="158" t="s">
        <v>31</v>
      </c>
      <c r="P34" s="140"/>
      <c r="Q34" s="172"/>
      <c r="R34" s="172"/>
      <c r="S34" s="172"/>
      <c r="T34" s="172"/>
      <c r="U34" s="172"/>
      <c r="V34" s="173"/>
      <c r="W34" s="174"/>
      <c r="X34" s="139"/>
      <c r="Y34" s="174"/>
      <c r="Z34" s="173"/>
    </row>
    <row r="35" spans="1:26" ht="25.35" customHeight="1">
      <c r="A35" s="144"/>
      <c r="B35" s="144"/>
      <c r="C35" s="159" t="s">
        <v>85</v>
      </c>
      <c r="D35" s="145">
        <f>SUM(D23:D34)</f>
        <v>163668.22999999998</v>
      </c>
      <c r="E35" s="145">
        <f t="shared" ref="E35:G35" si="3">SUM(E23:E34)</f>
        <v>153611.4</v>
      </c>
      <c r="F35" s="108">
        <f>(D35-E35)/E35</f>
        <v>6.5469294596624913E-2</v>
      </c>
      <c r="G35" s="145">
        <f t="shared" si="3"/>
        <v>31172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6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6" ht="25.35" customHeight="1">
      <c r="A37" s="157">
        <v>21</v>
      </c>
      <c r="B37" s="157">
        <v>19</v>
      </c>
      <c r="C37" s="164" t="s">
        <v>93</v>
      </c>
      <c r="D37" s="163">
        <v>254.2</v>
      </c>
      <c r="E37" s="163">
        <v>405.25</v>
      </c>
      <c r="F37" s="168">
        <f>(D37-E37)/E37</f>
        <v>-0.3727328809376928</v>
      </c>
      <c r="G37" s="163">
        <v>54</v>
      </c>
      <c r="H37" s="162">
        <v>7</v>
      </c>
      <c r="I37" s="162">
        <f>G37/H37</f>
        <v>7.7142857142857144</v>
      </c>
      <c r="J37" s="162">
        <v>1</v>
      </c>
      <c r="K37" s="162">
        <v>10</v>
      </c>
      <c r="L37" s="163">
        <v>55114</v>
      </c>
      <c r="M37" s="163">
        <v>11921</v>
      </c>
      <c r="N37" s="160">
        <v>44337</v>
      </c>
      <c r="O37" s="158" t="s">
        <v>32</v>
      </c>
      <c r="P37" s="140"/>
      <c r="Q37" s="172"/>
      <c r="R37" s="172"/>
      <c r="S37" s="172"/>
      <c r="T37" s="172"/>
      <c r="U37" s="172"/>
      <c r="V37" s="173"/>
      <c r="W37" s="174"/>
      <c r="X37" s="139"/>
      <c r="Y37" s="174"/>
      <c r="Z37" s="173"/>
    </row>
    <row r="38" spans="1:26" ht="25.35" customHeight="1">
      <c r="A38" s="157">
        <v>22</v>
      </c>
      <c r="B38" s="157">
        <v>13</v>
      </c>
      <c r="C38" s="164" t="s">
        <v>204</v>
      </c>
      <c r="D38" s="163">
        <v>220.4</v>
      </c>
      <c r="E38" s="162">
        <v>2079.9899999999998</v>
      </c>
      <c r="F38" s="168">
        <f>(D38-E38)/E38</f>
        <v>-0.89403795210553894</v>
      </c>
      <c r="G38" s="163">
        <v>45</v>
      </c>
      <c r="H38" s="162">
        <v>13</v>
      </c>
      <c r="I38" s="162">
        <f>G38/H38</f>
        <v>3.4615384615384617</v>
      </c>
      <c r="J38" s="162">
        <v>4</v>
      </c>
      <c r="K38" s="162">
        <v>2</v>
      </c>
      <c r="L38" s="163">
        <v>2300.39</v>
      </c>
      <c r="M38" s="163">
        <v>392</v>
      </c>
      <c r="N38" s="160">
        <v>44393</v>
      </c>
      <c r="O38" s="158" t="s">
        <v>43</v>
      </c>
      <c r="P38" s="140"/>
      <c r="Q38" s="172"/>
      <c r="R38" s="172"/>
      <c r="S38" s="172"/>
      <c r="T38" s="172"/>
      <c r="U38" s="172"/>
      <c r="V38" s="173"/>
      <c r="W38" s="173"/>
      <c r="X38" s="174"/>
      <c r="Y38" s="174"/>
      <c r="Z38" s="139"/>
    </row>
    <row r="39" spans="1:26" ht="25.35" customHeight="1">
      <c r="A39" s="157">
        <v>23</v>
      </c>
      <c r="B39" s="91">
        <v>21</v>
      </c>
      <c r="C39" s="166" t="s">
        <v>98</v>
      </c>
      <c r="D39" s="163">
        <v>207</v>
      </c>
      <c r="E39" s="163">
        <v>291</v>
      </c>
      <c r="F39" s="168">
        <f>(D39-E39)/E39</f>
        <v>-0.28865979381443296</v>
      </c>
      <c r="G39" s="163">
        <v>46</v>
      </c>
      <c r="H39" s="162" t="s">
        <v>30</v>
      </c>
      <c r="I39" s="162" t="s">
        <v>30</v>
      </c>
      <c r="J39" s="162">
        <v>1</v>
      </c>
      <c r="K39" s="162">
        <v>11</v>
      </c>
      <c r="L39" s="163">
        <v>5265.92</v>
      </c>
      <c r="M39" s="163">
        <v>1054</v>
      </c>
      <c r="N39" s="160">
        <v>44330</v>
      </c>
      <c r="O39" s="158" t="s">
        <v>99</v>
      </c>
      <c r="P39" s="140"/>
      <c r="Q39" s="172"/>
      <c r="R39" s="172"/>
      <c r="S39" s="172"/>
      <c r="T39" s="172"/>
      <c r="U39" s="172"/>
      <c r="V39" s="173"/>
      <c r="W39" s="174"/>
      <c r="X39" s="173"/>
      <c r="Y39" s="174"/>
      <c r="Z39" s="139"/>
    </row>
    <row r="40" spans="1:26" ht="25.35" customHeight="1">
      <c r="A40" s="157">
        <v>24</v>
      </c>
      <c r="B40" s="157">
        <v>22</v>
      </c>
      <c r="C40" s="166" t="s">
        <v>55</v>
      </c>
      <c r="D40" s="163">
        <v>195</v>
      </c>
      <c r="E40" s="162">
        <v>270</v>
      </c>
      <c r="F40" s="168">
        <f>(D40-E40)/E40</f>
        <v>-0.27777777777777779</v>
      </c>
      <c r="G40" s="163">
        <v>34</v>
      </c>
      <c r="H40" s="162">
        <v>4</v>
      </c>
      <c r="I40" s="162">
        <f t="shared" ref="I40:I46" si="4">G40/H40</f>
        <v>8.5</v>
      </c>
      <c r="J40" s="162">
        <v>2</v>
      </c>
      <c r="K40" s="162">
        <v>13</v>
      </c>
      <c r="L40" s="163">
        <v>29016.92</v>
      </c>
      <c r="M40" s="163">
        <v>5123</v>
      </c>
      <c r="N40" s="160">
        <v>44316</v>
      </c>
      <c r="O40" s="158" t="s">
        <v>56</v>
      </c>
      <c r="P40" s="140"/>
      <c r="Q40" s="172"/>
      <c r="R40" s="172"/>
      <c r="S40" s="172"/>
      <c r="T40" s="172"/>
      <c r="U40" s="172"/>
      <c r="V40" s="173"/>
      <c r="W40" s="174"/>
      <c r="X40" s="139"/>
      <c r="Y40" s="174"/>
      <c r="Z40" s="173"/>
    </row>
    <row r="41" spans="1:26" ht="25.35" customHeight="1">
      <c r="A41" s="157">
        <v>25</v>
      </c>
      <c r="B41" s="167" t="s">
        <v>30</v>
      </c>
      <c r="C41" s="166" t="s">
        <v>194</v>
      </c>
      <c r="D41" s="163">
        <v>191</v>
      </c>
      <c r="E41" s="162" t="s">
        <v>30</v>
      </c>
      <c r="F41" s="162" t="s">
        <v>30</v>
      </c>
      <c r="G41" s="163">
        <v>88</v>
      </c>
      <c r="H41" s="165">
        <v>7</v>
      </c>
      <c r="I41" s="162">
        <f t="shared" si="4"/>
        <v>12.571428571428571</v>
      </c>
      <c r="J41" s="162">
        <v>2</v>
      </c>
      <c r="K41" s="162" t="s">
        <v>30</v>
      </c>
      <c r="L41" s="163">
        <v>136151</v>
      </c>
      <c r="M41" s="163">
        <v>28113</v>
      </c>
      <c r="N41" s="160">
        <v>43896</v>
      </c>
      <c r="O41" s="158" t="s">
        <v>32</v>
      </c>
      <c r="P41" s="140"/>
      <c r="Q41" s="172"/>
      <c r="R41" s="172"/>
      <c r="S41" s="172"/>
      <c r="T41" s="172"/>
      <c r="U41" s="172"/>
      <c r="V41" s="173"/>
      <c r="W41" s="174"/>
      <c r="X41" s="173"/>
      <c r="Y41" s="174"/>
      <c r="Z41" s="139"/>
    </row>
    <row r="42" spans="1:26" ht="25.35" customHeight="1">
      <c r="A42" s="157">
        <v>26</v>
      </c>
      <c r="B42" s="167" t="s">
        <v>30</v>
      </c>
      <c r="C42" s="166" t="s">
        <v>216</v>
      </c>
      <c r="D42" s="163">
        <v>166</v>
      </c>
      <c r="E42" s="162" t="s">
        <v>30</v>
      </c>
      <c r="F42" s="162" t="s">
        <v>30</v>
      </c>
      <c r="G42" s="163">
        <v>83</v>
      </c>
      <c r="H42" s="165">
        <v>7</v>
      </c>
      <c r="I42" s="162">
        <f t="shared" si="4"/>
        <v>11.857142857142858</v>
      </c>
      <c r="J42" s="162">
        <v>2</v>
      </c>
      <c r="K42" s="162" t="s">
        <v>30</v>
      </c>
      <c r="L42" s="163">
        <v>87220</v>
      </c>
      <c r="M42" s="163">
        <v>18363</v>
      </c>
      <c r="N42" s="160">
        <v>44008</v>
      </c>
      <c r="O42" s="158" t="s">
        <v>113</v>
      </c>
      <c r="P42" s="140"/>
      <c r="Q42" s="172"/>
      <c r="R42" s="172"/>
      <c r="S42" s="172"/>
      <c r="T42" s="172"/>
      <c r="U42" s="172"/>
      <c r="V42" s="173"/>
      <c r="W42" s="174"/>
      <c r="X42" s="139"/>
      <c r="Y42" s="174"/>
      <c r="Z42" s="173"/>
    </row>
    <row r="43" spans="1:26" ht="25.35" customHeight="1">
      <c r="A43" s="157">
        <v>27</v>
      </c>
      <c r="B43" s="91">
        <v>17</v>
      </c>
      <c r="C43" s="164" t="s">
        <v>181</v>
      </c>
      <c r="D43" s="163">
        <v>129.05000000000001</v>
      </c>
      <c r="E43" s="162">
        <v>498.79999999999995</v>
      </c>
      <c r="F43" s="168">
        <f>(D43-E43)/E43</f>
        <v>-0.74127906976744184</v>
      </c>
      <c r="G43" s="163">
        <v>22</v>
      </c>
      <c r="H43" s="162">
        <v>5</v>
      </c>
      <c r="I43" s="162">
        <f t="shared" si="4"/>
        <v>4.4000000000000004</v>
      </c>
      <c r="J43" s="162">
        <v>1</v>
      </c>
      <c r="K43" s="162">
        <v>4</v>
      </c>
      <c r="L43" s="163">
        <v>11346.97</v>
      </c>
      <c r="M43" s="163">
        <v>1985</v>
      </c>
      <c r="N43" s="160">
        <v>44379</v>
      </c>
      <c r="O43" s="158" t="s">
        <v>43</v>
      </c>
      <c r="P43" s="140"/>
      <c r="Q43" s="172"/>
      <c r="R43" s="172"/>
      <c r="S43" s="172"/>
      <c r="T43" s="172"/>
      <c r="U43" s="172"/>
      <c r="V43" s="173"/>
      <c r="W43" s="174"/>
      <c r="X43" s="139"/>
      <c r="Y43" s="174"/>
      <c r="Z43" s="173"/>
    </row>
    <row r="44" spans="1:26" ht="25.35" customHeight="1">
      <c r="A44" s="157">
        <v>28</v>
      </c>
      <c r="B44" s="157">
        <v>23</v>
      </c>
      <c r="C44" s="170" t="s">
        <v>75</v>
      </c>
      <c r="D44" s="163">
        <v>122</v>
      </c>
      <c r="E44" s="163">
        <v>238</v>
      </c>
      <c r="F44" s="168">
        <f>(D44-E44)/E44</f>
        <v>-0.48739495798319327</v>
      </c>
      <c r="G44" s="163">
        <v>22</v>
      </c>
      <c r="H44" s="162">
        <v>3</v>
      </c>
      <c r="I44" s="162">
        <f t="shared" si="4"/>
        <v>7.333333333333333</v>
      </c>
      <c r="J44" s="162">
        <v>1</v>
      </c>
      <c r="K44" s="162">
        <v>12</v>
      </c>
      <c r="L44" s="163">
        <v>23640</v>
      </c>
      <c r="M44" s="163">
        <v>4156</v>
      </c>
      <c r="N44" s="160">
        <v>44323</v>
      </c>
      <c r="O44" s="158" t="s">
        <v>32</v>
      </c>
      <c r="P44" s="140"/>
      <c r="Q44" s="172"/>
      <c r="R44" s="172"/>
      <c r="S44" s="172"/>
      <c r="T44" s="172"/>
      <c r="U44" s="172"/>
      <c r="V44" s="173"/>
      <c r="W44" s="174"/>
      <c r="X44" s="139"/>
      <c r="Y44" s="174"/>
      <c r="Z44" s="173"/>
    </row>
    <row r="45" spans="1:26" ht="25.35" customHeight="1">
      <c r="A45" s="157">
        <v>29</v>
      </c>
      <c r="B45" s="157">
        <v>25</v>
      </c>
      <c r="C45" s="169" t="s">
        <v>51</v>
      </c>
      <c r="D45" s="163">
        <v>74.489999999999995</v>
      </c>
      <c r="E45" s="163">
        <v>192</v>
      </c>
      <c r="F45" s="168">
        <f>(D45-E45)/E45</f>
        <v>-0.61203125000000003</v>
      </c>
      <c r="G45" s="163">
        <v>17</v>
      </c>
      <c r="H45" s="165">
        <v>8</v>
      </c>
      <c r="I45" s="162">
        <f t="shared" si="4"/>
        <v>2.125</v>
      </c>
      <c r="J45" s="162">
        <v>2</v>
      </c>
      <c r="K45" s="162">
        <v>13</v>
      </c>
      <c r="L45" s="163">
        <v>45043</v>
      </c>
      <c r="M45" s="163">
        <v>9376</v>
      </c>
      <c r="N45" s="160">
        <v>44316</v>
      </c>
      <c r="O45" s="158" t="s">
        <v>32</v>
      </c>
      <c r="P45" s="140"/>
      <c r="Q45" s="172"/>
      <c r="R45" s="172"/>
      <c r="S45" s="172"/>
      <c r="T45" s="172"/>
      <c r="U45" s="172"/>
      <c r="V45" s="173"/>
      <c r="W45" s="174"/>
      <c r="X45" s="174"/>
      <c r="Y45" s="139"/>
      <c r="Z45" s="173"/>
    </row>
    <row r="46" spans="1:26" ht="25.35" customHeight="1">
      <c r="A46" s="157">
        <v>30</v>
      </c>
      <c r="B46" s="157">
        <v>14</v>
      </c>
      <c r="C46" s="164" t="s">
        <v>189</v>
      </c>
      <c r="D46" s="163">
        <v>74</v>
      </c>
      <c r="E46" s="162">
        <v>1314.33</v>
      </c>
      <c r="F46" s="168">
        <f>(D46-E46)/E46</f>
        <v>-0.94369754932170768</v>
      </c>
      <c r="G46" s="163">
        <v>15</v>
      </c>
      <c r="H46" s="162">
        <v>4</v>
      </c>
      <c r="I46" s="162">
        <f t="shared" si="4"/>
        <v>3.75</v>
      </c>
      <c r="J46" s="162">
        <v>1</v>
      </c>
      <c r="K46" s="162">
        <v>3</v>
      </c>
      <c r="L46" s="163">
        <v>6426.18</v>
      </c>
      <c r="M46" s="163">
        <v>1619</v>
      </c>
      <c r="N46" s="160">
        <v>44386</v>
      </c>
      <c r="O46" s="158" t="s">
        <v>27</v>
      </c>
      <c r="P46" s="140"/>
      <c r="Q46" s="172"/>
      <c r="R46" s="172"/>
      <c r="S46" s="172"/>
      <c r="T46" s="172"/>
      <c r="U46" s="172"/>
      <c r="V46" s="173"/>
      <c r="W46" s="174"/>
      <c r="X46" s="173"/>
      <c r="Y46" s="174"/>
      <c r="Z46" s="139"/>
    </row>
    <row r="47" spans="1:26" ht="25.35" customHeight="1">
      <c r="A47" s="144"/>
      <c r="B47" s="144"/>
      <c r="C47" s="159" t="s">
        <v>116</v>
      </c>
      <c r="D47" s="145">
        <f>SUM(D35:D46)</f>
        <v>165301.36999999997</v>
      </c>
      <c r="E47" s="145">
        <f t="shared" ref="E47:G47" si="5">SUM(E35:E46)</f>
        <v>158900.76999999996</v>
      </c>
      <c r="F47" s="145">
        <f t="shared" si="5"/>
        <v>-4.55214193711116</v>
      </c>
      <c r="G47" s="145">
        <f t="shared" si="5"/>
        <v>31598</v>
      </c>
      <c r="H47" s="145"/>
      <c r="I47" s="147"/>
      <c r="J47" s="146"/>
      <c r="K47" s="148"/>
      <c r="L47" s="149"/>
      <c r="M47" s="153"/>
      <c r="N47" s="150"/>
      <c r="O47" s="154"/>
      <c r="P47" s="140"/>
      <c r="R47" s="140"/>
    </row>
    <row r="48" spans="1:26" ht="14.1" customHeight="1">
      <c r="A48" s="142"/>
      <c r="B48" s="151"/>
      <c r="C48" s="143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5"/>
      <c r="O48" s="141"/>
    </row>
    <row r="49" spans="1:26" ht="25.35" customHeight="1">
      <c r="A49" s="157">
        <v>31</v>
      </c>
      <c r="B49" s="167" t="s">
        <v>30</v>
      </c>
      <c r="C49" s="164" t="s">
        <v>46</v>
      </c>
      <c r="D49" s="163">
        <v>72</v>
      </c>
      <c r="E49" s="162" t="s">
        <v>30</v>
      </c>
      <c r="F49" s="162" t="s">
        <v>30</v>
      </c>
      <c r="G49" s="163">
        <v>36</v>
      </c>
      <c r="H49" s="162">
        <v>4</v>
      </c>
      <c r="I49" s="162">
        <f>G49/H49</f>
        <v>9</v>
      </c>
      <c r="J49" s="162">
        <v>1</v>
      </c>
      <c r="K49" s="162" t="s">
        <v>30</v>
      </c>
      <c r="L49" s="163">
        <v>115882.42</v>
      </c>
      <c r="M49" s="163">
        <v>23535</v>
      </c>
      <c r="N49" s="160">
        <v>44106</v>
      </c>
      <c r="O49" s="158" t="s">
        <v>43</v>
      </c>
      <c r="P49" s="140"/>
      <c r="Q49" s="172"/>
      <c r="R49" s="172"/>
      <c r="S49" s="172"/>
      <c r="T49" s="172"/>
      <c r="U49" s="172"/>
      <c r="V49" s="173"/>
      <c r="W49" s="174"/>
      <c r="X49" s="174"/>
      <c r="Y49" s="139"/>
      <c r="Z49" s="173"/>
    </row>
    <row r="50" spans="1:26" ht="25.35" customHeight="1">
      <c r="A50" s="157">
        <v>32</v>
      </c>
      <c r="B50" s="91">
        <v>26</v>
      </c>
      <c r="C50" s="164" t="s">
        <v>486</v>
      </c>
      <c r="D50" s="163">
        <v>72</v>
      </c>
      <c r="E50" s="162">
        <v>183</v>
      </c>
      <c r="F50" s="168">
        <f>(D50-E50)/E50</f>
        <v>-0.60655737704918034</v>
      </c>
      <c r="G50" s="163">
        <v>13</v>
      </c>
      <c r="H50" s="162">
        <v>3</v>
      </c>
      <c r="I50" s="162">
        <f>G50/H50</f>
        <v>4.333333333333333</v>
      </c>
      <c r="J50" s="162">
        <v>1</v>
      </c>
      <c r="K50" s="162">
        <v>6</v>
      </c>
      <c r="L50" s="163">
        <v>10980.52</v>
      </c>
      <c r="M50" s="163">
        <v>2054</v>
      </c>
      <c r="N50" s="160">
        <v>44365</v>
      </c>
      <c r="O50" s="158" t="s">
        <v>43</v>
      </c>
      <c r="P50" s="140"/>
      <c r="Q50" s="172"/>
      <c r="R50" s="172"/>
      <c r="S50" s="172"/>
      <c r="T50" s="172"/>
      <c r="U50" s="172"/>
      <c r="V50" s="173"/>
      <c r="W50" s="173"/>
      <c r="X50" s="139"/>
      <c r="Y50" s="174"/>
      <c r="Z50" s="174"/>
    </row>
    <row r="51" spans="1:26" ht="25.35" customHeight="1">
      <c r="A51" s="157">
        <v>33</v>
      </c>
      <c r="B51" s="162" t="s">
        <v>30</v>
      </c>
      <c r="C51" s="175" t="s">
        <v>152</v>
      </c>
      <c r="D51" s="163">
        <v>50</v>
      </c>
      <c r="E51" s="162" t="s">
        <v>30</v>
      </c>
      <c r="F51" s="162" t="s">
        <v>30</v>
      </c>
      <c r="G51" s="163">
        <v>29</v>
      </c>
      <c r="H51" s="165">
        <v>3</v>
      </c>
      <c r="I51" s="162">
        <f>G51/H51</f>
        <v>9.6666666666666661</v>
      </c>
      <c r="J51" s="162">
        <v>1</v>
      </c>
      <c r="K51" s="162" t="s">
        <v>30</v>
      </c>
      <c r="L51" s="163">
        <v>89794</v>
      </c>
      <c r="M51" s="163">
        <v>20939</v>
      </c>
      <c r="N51" s="160">
        <v>43875</v>
      </c>
      <c r="O51" s="158" t="s">
        <v>43</v>
      </c>
      <c r="P51" s="140"/>
      <c r="R51" s="161"/>
      <c r="T51" s="140"/>
      <c r="U51" s="139"/>
      <c r="V51" s="139"/>
      <c r="W51" s="140"/>
      <c r="X51" s="139"/>
      <c r="Y51" s="139"/>
      <c r="Z51" s="139"/>
    </row>
    <row r="52" spans="1:26" ht="25.35" customHeight="1">
      <c r="A52" s="157">
        <v>34</v>
      </c>
      <c r="B52" s="91">
        <v>28</v>
      </c>
      <c r="C52" s="164" t="s">
        <v>184</v>
      </c>
      <c r="D52" s="163">
        <v>49</v>
      </c>
      <c r="E52" s="162">
        <v>129</v>
      </c>
      <c r="F52" s="168">
        <f>(D52-E52)/E52</f>
        <v>-0.62015503875968991</v>
      </c>
      <c r="G52" s="163">
        <v>10</v>
      </c>
      <c r="H52" s="162" t="s">
        <v>30</v>
      </c>
      <c r="I52" s="162" t="s">
        <v>30</v>
      </c>
      <c r="J52" s="162">
        <v>1</v>
      </c>
      <c r="K52" s="162">
        <v>4</v>
      </c>
      <c r="L52" s="163">
        <v>5275</v>
      </c>
      <c r="M52" s="163">
        <v>944</v>
      </c>
      <c r="N52" s="160">
        <v>44379</v>
      </c>
      <c r="O52" s="158" t="s">
        <v>31</v>
      </c>
      <c r="P52" s="140"/>
      <c r="Q52" s="172"/>
      <c r="R52" s="172"/>
      <c r="S52" s="172"/>
      <c r="T52" s="172"/>
      <c r="U52" s="172"/>
      <c r="V52" s="173"/>
      <c r="W52" s="174"/>
      <c r="X52" s="174"/>
      <c r="Y52" s="139"/>
      <c r="Z52" s="173"/>
    </row>
    <row r="53" spans="1:26" ht="25.35" customHeight="1">
      <c r="A53" s="157">
        <v>35</v>
      </c>
      <c r="B53" s="157">
        <v>32</v>
      </c>
      <c r="C53" s="166" t="s">
        <v>44</v>
      </c>
      <c r="D53" s="163">
        <v>45</v>
      </c>
      <c r="E53" s="163">
        <v>35</v>
      </c>
      <c r="F53" s="168">
        <f>(D53-E53)/E53</f>
        <v>0.2857142857142857</v>
      </c>
      <c r="G53" s="163">
        <v>7</v>
      </c>
      <c r="H53" s="162">
        <v>1</v>
      </c>
      <c r="I53" s="162">
        <f>G53/H53</f>
        <v>7</v>
      </c>
      <c r="J53" s="162">
        <v>1</v>
      </c>
      <c r="K53" s="162">
        <v>13</v>
      </c>
      <c r="L53" s="163">
        <v>23358.42</v>
      </c>
      <c r="M53" s="163">
        <v>4228</v>
      </c>
      <c r="N53" s="160">
        <v>44316</v>
      </c>
      <c r="O53" s="158" t="s">
        <v>43</v>
      </c>
      <c r="P53" s="140"/>
      <c r="R53" s="161"/>
      <c r="T53" s="140"/>
      <c r="U53" s="139"/>
      <c r="V53" s="139"/>
      <c r="W53" s="139"/>
      <c r="X53" s="139"/>
      <c r="Y53" s="140"/>
      <c r="Z53" s="139"/>
    </row>
    <row r="54" spans="1:26" ht="25.35" customHeight="1">
      <c r="A54" s="144"/>
      <c r="B54" s="144"/>
      <c r="C54" s="159" t="s">
        <v>219</v>
      </c>
      <c r="D54" s="145">
        <f>SUM(D47:D53)</f>
        <v>165589.36999999997</v>
      </c>
      <c r="E54" s="145">
        <f t="shared" ref="E54:G54" si="6">SUM(E47:E53)</f>
        <v>159247.76999999996</v>
      </c>
      <c r="F54" s="108">
        <f>(D54-E54)/E54</f>
        <v>3.982222168636966E-2</v>
      </c>
      <c r="G54" s="145">
        <f t="shared" si="6"/>
        <v>31693</v>
      </c>
      <c r="H54" s="145"/>
      <c r="I54" s="147"/>
      <c r="J54" s="146"/>
      <c r="K54" s="148"/>
      <c r="L54" s="149"/>
      <c r="M54" s="153"/>
      <c r="N54" s="150"/>
      <c r="O54" s="154"/>
    </row>
    <row r="55" spans="1:26" ht="23.1" customHeight="1"/>
    <row r="56" spans="1:26" ht="17.25" customHeight="1"/>
    <row r="69" spans="16:18">
      <c r="R69" s="140"/>
    </row>
    <row r="72" spans="16:18">
      <c r="P72" s="140"/>
    </row>
    <row r="76" spans="16:18" ht="12" customHeight="1"/>
  </sheetData>
  <sortState xmlns:xlrd2="http://schemas.microsoft.com/office/spreadsheetml/2017/richdata2" ref="B13:O53">
    <sortCondition descending="1" ref="D13:D53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0ECC-BF34-40A5-B6F5-800CD3DEB2DC}">
  <dimension ref="A1:Z74"/>
  <sheetViews>
    <sheetView topLeftCell="A24" zoomScale="60" zoomScaleNormal="60" workbookViewId="0">
      <selection activeCell="C31" sqref="C31"/>
    </sheetView>
  </sheetViews>
  <sheetFormatPr defaultColWidth="8.88671875" defaultRowHeight="14.4"/>
  <cols>
    <col min="1" max="1" width="4.109375" style="137" customWidth="1"/>
    <col min="2" max="2" width="5.88671875" style="137" customWidth="1"/>
    <col min="3" max="3" width="29.44140625" style="137" customWidth="1"/>
    <col min="4" max="4" width="13.44140625" style="137" customWidth="1"/>
    <col min="5" max="5" width="14" style="137" customWidth="1"/>
    <col min="6" max="6" width="15.44140625" style="137" customWidth="1"/>
    <col min="7" max="7" width="12.109375" style="137" bestFit="1" customWidth="1"/>
    <col min="8" max="8" width="10.88671875" style="137" customWidth="1"/>
    <col min="9" max="9" width="12" style="137" customWidth="1"/>
    <col min="10" max="10" width="10.5546875" style="137" customWidth="1"/>
    <col min="11" max="11" width="12.109375" style="137" bestFit="1" customWidth="1"/>
    <col min="12" max="12" width="13.44140625" style="137" customWidth="1"/>
    <col min="13" max="13" width="13" style="137" customWidth="1"/>
    <col min="14" max="14" width="14" style="137" customWidth="1"/>
    <col min="15" max="15" width="15.44140625" style="137" customWidth="1"/>
    <col min="16" max="16" width="6.44140625" style="137" customWidth="1"/>
    <col min="17" max="17" width="8.44140625" style="137" customWidth="1"/>
    <col min="18" max="19" width="8.5546875" style="137" customWidth="1"/>
    <col min="20" max="20" width="13.88671875" style="137" customWidth="1"/>
    <col min="21" max="21" width="12.33203125" style="137" customWidth="1"/>
    <col min="22" max="22" width="11.88671875" style="137" bestFit="1" customWidth="1"/>
    <col min="23" max="23" width="13.6640625" style="137" customWidth="1"/>
    <col min="24" max="24" width="11.44140625" style="137" customWidth="1"/>
    <col min="25" max="25" width="12" style="137" bestFit="1" customWidth="1"/>
    <col min="26" max="26" width="14.88671875" style="137" customWidth="1"/>
    <col min="27" max="16384" width="8.88671875" style="137"/>
  </cols>
  <sheetData>
    <row r="1" spans="1:26" ht="19.5" customHeight="1">
      <c r="E1" s="2" t="s">
        <v>201</v>
      </c>
      <c r="F1" s="2"/>
      <c r="G1" s="2"/>
      <c r="H1" s="2"/>
      <c r="I1" s="2"/>
    </row>
    <row r="2" spans="1:26" ht="19.5" customHeight="1">
      <c r="E2" s="2" t="s">
        <v>202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138" t="s">
        <v>199</v>
      </c>
      <c r="E6" s="138" t="s">
        <v>195</v>
      </c>
      <c r="F6" s="343"/>
      <c r="G6" s="138" t="s">
        <v>199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138" t="s">
        <v>1</v>
      </c>
      <c r="E7" s="138" t="s">
        <v>1</v>
      </c>
      <c r="F7" s="343"/>
      <c r="G7" s="138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135"/>
      <c r="E9" s="135"/>
      <c r="F9" s="342" t="s">
        <v>15</v>
      </c>
      <c r="G9" s="135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>
      <c r="A10" s="346"/>
      <c r="B10" s="346"/>
      <c r="C10" s="343"/>
      <c r="D10" s="156" t="s">
        <v>200</v>
      </c>
      <c r="E10" s="156" t="s">
        <v>196</v>
      </c>
      <c r="F10" s="343"/>
      <c r="G10" s="156" t="s">
        <v>200</v>
      </c>
      <c r="H10" s="138" t="s">
        <v>17</v>
      </c>
      <c r="I10" s="343"/>
      <c r="J10" s="138" t="s">
        <v>17</v>
      </c>
      <c r="K10" s="138" t="s">
        <v>21</v>
      </c>
      <c r="L10" s="12" t="s">
        <v>14</v>
      </c>
      <c r="M10" s="138" t="s">
        <v>16</v>
      </c>
      <c r="N10" s="138" t="s">
        <v>25</v>
      </c>
      <c r="O10" s="343"/>
      <c r="R10" s="8"/>
    </row>
    <row r="11" spans="1:26">
      <c r="A11" s="346"/>
      <c r="B11" s="346"/>
      <c r="C11" s="343"/>
      <c r="D11" s="156" t="s">
        <v>14</v>
      </c>
      <c r="E11" s="138" t="s">
        <v>14</v>
      </c>
      <c r="F11" s="343"/>
      <c r="G11" s="156" t="s">
        <v>16</v>
      </c>
      <c r="H11" s="6"/>
      <c r="I11" s="343"/>
      <c r="J11" s="6"/>
      <c r="K11" s="6"/>
      <c r="L11" s="12" t="s">
        <v>2</v>
      </c>
      <c r="M11" s="138" t="s">
        <v>17</v>
      </c>
      <c r="N11" s="6"/>
      <c r="O11" s="343"/>
      <c r="R11" s="140"/>
      <c r="T11" s="140"/>
      <c r="U11" s="139"/>
    </row>
    <row r="12" spans="1:26" ht="15.6" customHeight="1" thickBot="1">
      <c r="A12" s="346"/>
      <c r="B12" s="347"/>
      <c r="C12" s="344"/>
      <c r="D12" s="136"/>
      <c r="E12" s="5" t="s">
        <v>2</v>
      </c>
      <c r="F12" s="344"/>
      <c r="G12" s="136" t="s">
        <v>17</v>
      </c>
      <c r="H12" s="32"/>
      <c r="I12" s="344"/>
      <c r="J12" s="32"/>
      <c r="K12" s="32"/>
      <c r="L12" s="32"/>
      <c r="M12" s="32"/>
      <c r="N12" s="32"/>
      <c r="O12" s="344"/>
      <c r="R12" s="140"/>
      <c r="T12" s="140"/>
      <c r="U12" s="139"/>
      <c r="V12" s="139"/>
      <c r="W12" s="139"/>
      <c r="X12" s="139"/>
      <c r="Y12" s="8"/>
      <c r="Z12" s="33"/>
    </row>
    <row r="13" spans="1:26" ht="25.35" customHeight="1">
      <c r="A13" s="157">
        <v>1</v>
      </c>
      <c r="B13" s="176" t="s">
        <v>67</v>
      </c>
      <c r="C13" s="164" t="s">
        <v>191</v>
      </c>
      <c r="D13" s="163">
        <v>59828.39</v>
      </c>
      <c r="E13" s="162" t="s">
        <v>30</v>
      </c>
      <c r="F13" s="162" t="s">
        <v>30</v>
      </c>
      <c r="G13" s="163">
        <v>12142</v>
      </c>
      <c r="H13" s="162">
        <v>317</v>
      </c>
      <c r="I13" s="162">
        <f t="shared" ref="I13:I22" si="0">G13/H13</f>
        <v>38.302839116719241</v>
      </c>
      <c r="J13" s="162">
        <v>15</v>
      </c>
      <c r="K13" s="162">
        <v>1</v>
      </c>
      <c r="L13" s="163">
        <v>65224.41</v>
      </c>
      <c r="M13" s="163">
        <v>13195</v>
      </c>
      <c r="N13" s="160">
        <v>44393</v>
      </c>
      <c r="O13" s="158" t="s">
        <v>34</v>
      </c>
      <c r="P13" s="140"/>
      <c r="R13" s="161"/>
      <c r="T13" s="140"/>
      <c r="U13" s="139"/>
      <c r="V13" s="139"/>
      <c r="W13" s="139"/>
      <c r="X13" s="139"/>
      <c r="Y13" s="140"/>
      <c r="Z13" s="139"/>
    </row>
    <row r="14" spans="1:26" ht="25.35" customHeight="1">
      <c r="A14" s="157">
        <v>2</v>
      </c>
      <c r="B14" s="176" t="s">
        <v>67</v>
      </c>
      <c r="C14" s="164" t="s">
        <v>192</v>
      </c>
      <c r="D14" s="163">
        <v>25359.94</v>
      </c>
      <c r="E14" s="162" t="s">
        <v>30</v>
      </c>
      <c r="F14" s="162" t="s">
        <v>30</v>
      </c>
      <c r="G14" s="163">
        <v>4218</v>
      </c>
      <c r="H14" s="162">
        <v>216</v>
      </c>
      <c r="I14" s="162">
        <f t="shared" si="0"/>
        <v>19.527777777777779</v>
      </c>
      <c r="J14" s="162">
        <v>14</v>
      </c>
      <c r="K14" s="162">
        <v>1</v>
      </c>
      <c r="L14" s="163">
        <v>27342.69</v>
      </c>
      <c r="M14" s="163">
        <v>4410</v>
      </c>
      <c r="N14" s="160">
        <v>44393</v>
      </c>
      <c r="O14" s="158" t="s">
        <v>73</v>
      </c>
      <c r="P14" s="140"/>
      <c r="R14" s="161"/>
      <c r="T14" s="140"/>
      <c r="U14" s="139"/>
      <c r="V14" s="139"/>
      <c r="W14" s="139"/>
      <c r="X14" s="139"/>
      <c r="Y14" s="140"/>
      <c r="Z14" s="139"/>
    </row>
    <row r="15" spans="1:26" ht="25.35" customHeight="1">
      <c r="A15" s="157">
        <v>3</v>
      </c>
      <c r="B15" s="176">
        <v>1</v>
      </c>
      <c r="C15" s="164" t="s">
        <v>188</v>
      </c>
      <c r="D15" s="163">
        <v>19377.810000000001</v>
      </c>
      <c r="E15" s="162">
        <v>53265.64</v>
      </c>
      <c r="F15" s="168">
        <f>(D15-E15)/E15</f>
        <v>-0.63620431482659368</v>
      </c>
      <c r="G15" s="163">
        <v>2959</v>
      </c>
      <c r="H15" s="162">
        <v>224</v>
      </c>
      <c r="I15" s="162">
        <f t="shared" si="0"/>
        <v>13.209821428571429</v>
      </c>
      <c r="J15" s="162">
        <v>15</v>
      </c>
      <c r="K15" s="162">
        <v>2</v>
      </c>
      <c r="L15" s="163">
        <v>72643</v>
      </c>
      <c r="M15" s="163">
        <v>11222</v>
      </c>
      <c r="N15" s="160">
        <v>44386</v>
      </c>
      <c r="O15" s="158" t="s">
        <v>32</v>
      </c>
      <c r="P15" s="140"/>
      <c r="Q15" s="172"/>
      <c r="R15" s="172"/>
      <c r="S15" s="172"/>
      <c r="T15" s="172"/>
      <c r="U15" s="173"/>
      <c r="V15" s="173"/>
      <c r="W15" s="174"/>
      <c r="X15" s="139"/>
      <c r="Y15" s="173"/>
      <c r="Z15" s="174"/>
    </row>
    <row r="16" spans="1:26" ht="25.35" customHeight="1">
      <c r="A16" s="157">
        <v>4</v>
      </c>
      <c r="B16" s="176">
        <v>2</v>
      </c>
      <c r="C16" s="164" t="s">
        <v>163</v>
      </c>
      <c r="D16" s="163">
        <v>18654.310000000001</v>
      </c>
      <c r="E16" s="162">
        <v>26952.959999999999</v>
      </c>
      <c r="F16" s="168">
        <f>(D16-E16)/E16</f>
        <v>-0.30789382687467343</v>
      </c>
      <c r="G16" s="163">
        <v>3035</v>
      </c>
      <c r="H16" s="162">
        <v>166</v>
      </c>
      <c r="I16" s="162">
        <f t="shared" si="0"/>
        <v>18.283132530120483</v>
      </c>
      <c r="J16" s="162">
        <v>10</v>
      </c>
      <c r="K16" s="162">
        <v>4</v>
      </c>
      <c r="L16" s="163">
        <v>178432</v>
      </c>
      <c r="M16" s="163">
        <v>28278</v>
      </c>
      <c r="N16" s="160">
        <v>44372</v>
      </c>
      <c r="O16" s="158" t="s">
        <v>52</v>
      </c>
      <c r="P16" s="140"/>
      <c r="Q16" s="172"/>
      <c r="R16" s="172"/>
      <c r="S16" s="172"/>
      <c r="T16" s="172"/>
      <c r="U16" s="173"/>
      <c r="V16" s="173"/>
      <c r="W16" s="174"/>
      <c r="X16" s="139"/>
      <c r="Y16" s="173"/>
      <c r="Z16" s="174"/>
    </row>
    <row r="17" spans="1:26" ht="25.35" customHeight="1">
      <c r="A17" s="157">
        <v>5</v>
      </c>
      <c r="B17" s="176">
        <v>3</v>
      </c>
      <c r="C17" s="164" t="s">
        <v>179</v>
      </c>
      <c r="D17" s="163">
        <v>6989.05</v>
      </c>
      <c r="E17" s="162">
        <v>12413.02</v>
      </c>
      <c r="F17" s="168">
        <f>(D17-E17)/E17</f>
        <v>-0.43695812944795065</v>
      </c>
      <c r="G17" s="163">
        <v>1529</v>
      </c>
      <c r="H17" s="162">
        <v>119</v>
      </c>
      <c r="I17" s="162">
        <f t="shared" si="0"/>
        <v>12.84873949579832</v>
      </c>
      <c r="J17" s="162">
        <v>11</v>
      </c>
      <c r="K17" s="162">
        <v>3</v>
      </c>
      <c r="L17" s="163">
        <v>38501</v>
      </c>
      <c r="M17" s="163">
        <v>8454</v>
      </c>
      <c r="N17" s="160">
        <v>44379</v>
      </c>
      <c r="O17" s="158" t="s">
        <v>52</v>
      </c>
      <c r="P17" s="140"/>
      <c r="R17" s="161"/>
      <c r="T17" s="140"/>
      <c r="U17" s="139"/>
      <c r="V17" s="139"/>
      <c r="W17" s="139"/>
      <c r="X17" s="139"/>
      <c r="Y17" s="140"/>
      <c r="Z17" s="139"/>
    </row>
    <row r="18" spans="1:26" ht="25.35" customHeight="1">
      <c r="A18" s="157">
        <v>6</v>
      </c>
      <c r="B18" s="176">
        <v>6</v>
      </c>
      <c r="C18" s="164" t="s">
        <v>124</v>
      </c>
      <c r="D18" s="163">
        <v>5384</v>
      </c>
      <c r="E18" s="162">
        <v>7269.44</v>
      </c>
      <c r="F18" s="168">
        <f>(D18-E18)/E18</f>
        <v>-0.25936523308535453</v>
      </c>
      <c r="G18" s="163">
        <v>1116</v>
      </c>
      <c r="H18" s="162">
        <v>68</v>
      </c>
      <c r="I18" s="162">
        <f t="shared" si="0"/>
        <v>16.411764705882351</v>
      </c>
      <c r="J18" s="162">
        <v>9</v>
      </c>
      <c r="K18" s="162">
        <v>7</v>
      </c>
      <c r="L18" s="163">
        <v>77531</v>
      </c>
      <c r="M18" s="163">
        <v>17263</v>
      </c>
      <c r="N18" s="160">
        <v>44351</v>
      </c>
      <c r="O18" s="158" t="s">
        <v>52</v>
      </c>
      <c r="P18" s="140"/>
      <c r="Q18" s="172"/>
      <c r="R18" s="172"/>
      <c r="S18" s="172"/>
      <c r="T18" s="172"/>
      <c r="U18" s="172"/>
      <c r="V18" s="173"/>
      <c r="W18" s="174"/>
      <c r="X18" s="139"/>
      <c r="Y18" s="173"/>
      <c r="Z18" s="174"/>
    </row>
    <row r="19" spans="1:26" ht="25.35" customHeight="1">
      <c r="A19" s="157">
        <v>7</v>
      </c>
      <c r="B19" s="176">
        <v>5</v>
      </c>
      <c r="C19" s="178" t="s">
        <v>170</v>
      </c>
      <c r="D19" s="163">
        <v>5330.51</v>
      </c>
      <c r="E19" s="162">
        <v>8020.84</v>
      </c>
      <c r="F19" s="168">
        <f>(D19-E19)/E19</f>
        <v>-0.33541748744520522</v>
      </c>
      <c r="G19" s="163">
        <v>1159</v>
      </c>
      <c r="H19" s="162">
        <v>95</v>
      </c>
      <c r="I19" s="162">
        <f t="shared" si="0"/>
        <v>12.2</v>
      </c>
      <c r="J19" s="162">
        <v>11</v>
      </c>
      <c r="K19" s="162">
        <v>4</v>
      </c>
      <c r="L19" s="163">
        <v>41831.529999999992</v>
      </c>
      <c r="M19" s="163">
        <v>9345</v>
      </c>
      <c r="N19" s="160">
        <v>44372</v>
      </c>
      <c r="O19" s="158" t="s">
        <v>43</v>
      </c>
      <c r="P19" s="140"/>
      <c r="R19" s="161"/>
      <c r="T19" s="140"/>
      <c r="U19" s="139"/>
      <c r="V19" s="139"/>
      <c r="W19" s="139"/>
      <c r="X19" s="139"/>
      <c r="Y19" s="140"/>
      <c r="Z19" s="139"/>
    </row>
    <row r="20" spans="1:26" ht="25.35" customHeight="1">
      <c r="A20" s="157">
        <v>8</v>
      </c>
      <c r="B20" s="124" t="s">
        <v>40</v>
      </c>
      <c r="C20" s="166" t="s">
        <v>207</v>
      </c>
      <c r="D20" s="163">
        <v>3890.22</v>
      </c>
      <c r="E20" s="162" t="s">
        <v>30</v>
      </c>
      <c r="F20" s="162" t="s">
        <v>30</v>
      </c>
      <c r="G20" s="163">
        <v>804</v>
      </c>
      <c r="H20" s="165">
        <v>8</v>
      </c>
      <c r="I20" s="162">
        <f t="shared" si="0"/>
        <v>100.5</v>
      </c>
      <c r="J20" s="162">
        <v>7</v>
      </c>
      <c r="K20" s="162">
        <v>0</v>
      </c>
      <c r="L20" s="163">
        <v>3890</v>
      </c>
      <c r="M20" s="163">
        <v>804</v>
      </c>
      <c r="N20" s="160" t="s">
        <v>190</v>
      </c>
      <c r="O20" s="158" t="s">
        <v>32</v>
      </c>
      <c r="P20" s="140"/>
      <c r="R20" s="161"/>
      <c r="T20" s="140"/>
      <c r="U20" s="139"/>
      <c r="V20" s="139"/>
      <c r="W20" s="139"/>
      <c r="X20" s="139"/>
      <c r="Y20" s="140"/>
      <c r="Z20" s="139"/>
    </row>
    <row r="21" spans="1:26" ht="25.35" customHeight="1">
      <c r="A21" s="157">
        <v>9</v>
      </c>
      <c r="B21" s="176">
        <v>10</v>
      </c>
      <c r="C21" s="164" t="s">
        <v>121</v>
      </c>
      <c r="D21" s="163">
        <v>3164.53</v>
      </c>
      <c r="E21" s="162">
        <v>4524.6000000000004</v>
      </c>
      <c r="F21" s="168">
        <f>(D21-E21)/E21</f>
        <v>-0.30059452769305572</v>
      </c>
      <c r="G21" s="163">
        <v>481</v>
      </c>
      <c r="H21" s="162">
        <v>25</v>
      </c>
      <c r="I21" s="162">
        <f t="shared" si="0"/>
        <v>19.239999999999998</v>
      </c>
      <c r="J21" s="162">
        <v>5</v>
      </c>
      <c r="K21" s="162">
        <v>7</v>
      </c>
      <c r="L21" s="163">
        <v>105376.81</v>
      </c>
      <c r="M21" s="163">
        <v>16879</v>
      </c>
      <c r="N21" s="160">
        <v>44351</v>
      </c>
      <c r="O21" s="158" t="s">
        <v>34</v>
      </c>
      <c r="P21" s="140"/>
      <c r="Q21" s="172"/>
      <c r="R21" s="172"/>
      <c r="S21" s="172"/>
      <c r="T21" s="172"/>
      <c r="U21" s="172"/>
      <c r="V21" s="173"/>
      <c r="W21" s="174"/>
      <c r="X21" s="173"/>
      <c r="Y21" s="139"/>
      <c r="Z21" s="174"/>
    </row>
    <row r="22" spans="1:26" ht="25.35" customHeight="1">
      <c r="A22" s="157">
        <v>10</v>
      </c>
      <c r="B22" s="176">
        <v>4</v>
      </c>
      <c r="C22" s="164" t="s">
        <v>180</v>
      </c>
      <c r="D22" s="163">
        <v>3029.25</v>
      </c>
      <c r="E22" s="162">
        <v>10036.84</v>
      </c>
      <c r="F22" s="168">
        <f>(D22-E22)/E22</f>
        <v>-0.69818687953579017</v>
      </c>
      <c r="G22" s="163">
        <v>469</v>
      </c>
      <c r="H22" s="162">
        <v>42</v>
      </c>
      <c r="I22" s="162">
        <f t="shared" si="0"/>
        <v>11.166666666666666</v>
      </c>
      <c r="J22" s="162">
        <v>5</v>
      </c>
      <c r="K22" s="162">
        <v>3</v>
      </c>
      <c r="L22" s="163">
        <v>28188</v>
      </c>
      <c r="M22" s="163">
        <v>4682</v>
      </c>
      <c r="N22" s="160">
        <v>44379</v>
      </c>
      <c r="O22" s="158" t="s">
        <v>52</v>
      </c>
      <c r="P22" s="140"/>
      <c r="Q22" s="172"/>
      <c r="R22" s="172"/>
      <c r="T22" s="172"/>
      <c r="U22" s="172"/>
      <c r="V22" s="173"/>
      <c r="W22" s="174"/>
      <c r="X22" s="173"/>
      <c r="Y22" s="139"/>
      <c r="Z22" s="174"/>
    </row>
    <row r="23" spans="1:26" ht="25.35" customHeight="1">
      <c r="A23" s="144"/>
      <c r="B23" s="144"/>
      <c r="C23" s="159" t="s">
        <v>29</v>
      </c>
      <c r="D23" s="145">
        <f>SUM(D13:D22)</f>
        <v>151008.01</v>
      </c>
      <c r="E23" s="145">
        <f>SUM(E13:E22)</f>
        <v>122483.34000000001</v>
      </c>
      <c r="F23" s="171">
        <f>(D23-E23)/E23</f>
        <v>0.23288612149211474</v>
      </c>
      <c r="G23" s="145">
        <f>SUM(G13:G22)</f>
        <v>27912</v>
      </c>
      <c r="H23" s="145"/>
      <c r="I23" s="147"/>
      <c r="J23" s="146"/>
      <c r="K23" s="148"/>
      <c r="L23" s="149"/>
      <c r="M23" s="153"/>
      <c r="N23" s="150"/>
      <c r="O23" s="154"/>
      <c r="P23" s="140"/>
      <c r="R23" s="140"/>
    </row>
    <row r="24" spans="1:26" ht="14.1" customHeight="1">
      <c r="A24" s="142"/>
      <c r="B24" s="151"/>
      <c r="C24" s="143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5"/>
      <c r="O24" s="141"/>
    </row>
    <row r="25" spans="1:26" ht="25.35" customHeight="1">
      <c r="A25" s="157">
        <v>11</v>
      </c>
      <c r="B25" s="176" t="s">
        <v>67</v>
      </c>
      <c r="C25" s="164" t="s">
        <v>203</v>
      </c>
      <c r="D25" s="163">
        <v>2999.08</v>
      </c>
      <c r="E25" s="162" t="s">
        <v>30</v>
      </c>
      <c r="F25" s="162" t="s">
        <v>30</v>
      </c>
      <c r="G25" s="163">
        <v>560</v>
      </c>
      <c r="H25" s="162">
        <v>66</v>
      </c>
      <c r="I25" s="162">
        <f t="shared" ref="I25:I33" si="1">G25/H25</f>
        <v>8.4848484848484844</v>
      </c>
      <c r="J25" s="162">
        <v>11</v>
      </c>
      <c r="K25" s="162">
        <v>1</v>
      </c>
      <c r="L25" s="163">
        <v>2999.08</v>
      </c>
      <c r="M25" s="163">
        <v>560</v>
      </c>
      <c r="N25" s="160">
        <v>44393</v>
      </c>
      <c r="O25" s="158" t="s">
        <v>56</v>
      </c>
      <c r="P25" s="140"/>
      <c r="Q25" s="172"/>
      <c r="R25" s="172"/>
      <c r="S25" s="172"/>
      <c r="T25" s="172"/>
      <c r="U25" s="172"/>
      <c r="V25" s="173"/>
      <c r="W25" s="174"/>
      <c r="X25" s="139"/>
      <c r="Y25" s="173"/>
      <c r="Z25" s="174"/>
    </row>
    <row r="26" spans="1:26" ht="25.35" customHeight="1">
      <c r="A26" s="157">
        <v>12</v>
      </c>
      <c r="B26" s="176">
        <v>8</v>
      </c>
      <c r="C26" s="164" t="s">
        <v>193</v>
      </c>
      <c r="D26" s="163">
        <v>2113.04</v>
      </c>
      <c r="E26" s="162">
        <v>5040.5</v>
      </c>
      <c r="F26" s="168">
        <f>(D26-E26)/E26</f>
        <v>-0.58078762027576625</v>
      </c>
      <c r="G26" s="163">
        <v>461</v>
      </c>
      <c r="H26" s="162">
        <v>38</v>
      </c>
      <c r="I26" s="162">
        <f t="shared" si="1"/>
        <v>12.131578947368421</v>
      </c>
      <c r="J26" s="162">
        <v>6</v>
      </c>
      <c r="K26" s="162">
        <v>6</v>
      </c>
      <c r="L26" s="163">
        <v>66962.33</v>
      </c>
      <c r="M26" s="163">
        <v>14647</v>
      </c>
      <c r="N26" s="160">
        <v>44358</v>
      </c>
      <c r="O26" s="158" t="s">
        <v>73</v>
      </c>
      <c r="P26" s="140"/>
      <c r="Q26" s="172"/>
      <c r="R26" s="172"/>
      <c r="S26" s="172"/>
      <c r="T26" s="172"/>
      <c r="U26" s="172"/>
      <c r="V26" s="173"/>
      <c r="W26" s="174"/>
      <c r="X26" s="139"/>
      <c r="Y26" s="173"/>
      <c r="Z26" s="174"/>
    </row>
    <row r="27" spans="1:26" ht="25.35" customHeight="1">
      <c r="A27" s="157">
        <v>13</v>
      </c>
      <c r="B27" s="176" t="s">
        <v>67</v>
      </c>
      <c r="C27" s="164" t="s">
        <v>204</v>
      </c>
      <c r="D27" s="163">
        <v>2079.9899999999998</v>
      </c>
      <c r="E27" s="162" t="s">
        <v>30</v>
      </c>
      <c r="F27" s="162" t="s">
        <v>30</v>
      </c>
      <c r="G27" s="163">
        <v>347</v>
      </c>
      <c r="H27" s="162">
        <v>110</v>
      </c>
      <c r="I27" s="162">
        <f t="shared" si="1"/>
        <v>3.1545454545454548</v>
      </c>
      <c r="J27" s="162">
        <v>12</v>
      </c>
      <c r="K27" s="162">
        <v>1</v>
      </c>
      <c r="L27" s="163">
        <v>2079.9899999999998</v>
      </c>
      <c r="M27" s="163">
        <v>347</v>
      </c>
      <c r="N27" s="160">
        <v>44393</v>
      </c>
      <c r="O27" s="158" t="s">
        <v>43</v>
      </c>
      <c r="P27" s="140"/>
      <c r="Q27" s="172"/>
      <c r="R27" s="172"/>
      <c r="S27" s="172"/>
      <c r="T27" s="172"/>
      <c r="U27" s="172"/>
      <c r="V27" s="173"/>
      <c r="W27" s="174"/>
      <c r="X27" s="139"/>
      <c r="Y27" s="173"/>
      <c r="Z27" s="174"/>
    </row>
    <row r="28" spans="1:26" ht="25.35" customHeight="1">
      <c r="A28" s="157">
        <v>14</v>
      </c>
      <c r="B28" s="176">
        <v>9</v>
      </c>
      <c r="C28" s="164" t="s">
        <v>189</v>
      </c>
      <c r="D28" s="163">
        <v>1314.33</v>
      </c>
      <c r="E28" s="162">
        <v>5037.8599999999997</v>
      </c>
      <c r="F28" s="168">
        <f t="shared" ref="F28:F35" si="2">(D28-E28)/E28</f>
        <v>-0.73910946314506554</v>
      </c>
      <c r="G28" s="163">
        <v>336</v>
      </c>
      <c r="H28" s="162">
        <v>89</v>
      </c>
      <c r="I28" s="162">
        <f t="shared" si="1"/>
        <v>3.7752808988764044</v>
      </c>
      <c r="J28" s="162">
        <v>12</v>
      </c>
      <c r="K28" s="162">
        <v>2</v>
      </c>
      <c r="L28" s="163">
        <v>6352.18</v>
      </c>
      <c r="M28" s="163">
        <v>1604</v>
      </c>
      <c r="N28" s="160">
        <v>44386</v>
      </c>
      <c r="O28" s="158" t="s">
        <v>27</v>
      </c>
      <c r="P28" s="140"/>
      <c r="Q28" s="172"/>
      <c r="R28" s="172"/>
      <c r="S28" s="172"/>
      <c r="T28" s="172"/>
      <c r="U28" s="172"/>
      <c r="V28" s="173"/>
      <c r="W28" s="174"/>
      <c r="X28" s="139"/>
      <c r="Y28" s="173"/>
      <c r="Z28" s="174"/>
    </row>
    <row r="29" spans="1:26" ht="25.35" customHeight="1">
      <c r="A29" s="157">
        <v>15</v>
      </c>
      <c r="B29" s="176">
        <v>12</v>
      </c>
      <c r="C29" s="164" t="s">
        <v>111</v>
      </c>
      <c r="D29" s="163">
        <v>636</v>
      </c>
      <c r="E29" s="163">
        <v>2942.81</v>
      </c>
      <c r="F29" s="168">
        <f t="shared" si="2"/>
        <v>-0.78388003302965537</v>
      </c>
      <c r="G29" s="163">
        <v>101</v>
      </c>
      <c r="H29" s="162">
        <v>5</v>
      </c>
      <c r="I29" s="162">
        <f t="shared" si="1"/>
        <v>20.2</v>
      </c>
      <c r="J29" s="162">
        <v>2</v>
      </c>
      <c r="K29" s="162">
        <v>8</v>
      </c>
      <c r="L29" s="163">
        <v>106602</v>
      </c>
      <c r="M29" s="163">
        <v>16977</v>
      </c>
      <c r="N29" s="160">
        <v>44344</v>
      </c>
      <c r="O29" s="158" t="s">
        <v>113</v>
      </c>
      <c r="P29" s="140"/>
      <c r="Q29" s="172"/>
      <c r="R29" s="172"/>
      <c r="S29" s="172"/>
      <c r="T29" s="172"/>
      <c r="U29" s="172"/>
      <c r="V29" s="173"/>
      <c r="W29" s="174"/>
      <c r="X29" s="139"/>
      <c r="Y29" s="173"/>
      <c r="Z29" s="174"/>
    </row>
    <row r="30" spans="1:26" ht="25.35" customHeight="1">
      <c r="A30" s="157">
        <v>16</v>
      </c>
      <c r="B30" s="176">
        <v>15</v>
      </c>
      <c r="C30" s="164" t="s">
        <v>182</v>
      </c>
      <c r="D30" s="163">
        <v>558</v>
      </c>
      <c r="E30" s="162">
        <v>1606</v>
      </c>
      <c r="F30" s="168">
        <f t="shared" si="2"/>
        <v>-0.65255292652552932</v>
      </c>
      <c r="G30" s="163">
        <v>100</v>
      </c>
      <c r="H30" s="162">
        <v>6</v>
      </c>
      <c r="I30" s="162">
        <f t="shared" si="1"/>
        <v>16.666666666666668</v>
      </c>
      <c r="J30" s="162">
        <v>2</v>
      </c>
      <c r="K30" s="162">
        <v>3</v>
      </c>
      <c r="L30" s="163">
        <v>5667.58</v>
      </c>
      <c r="M30" s="163">
        <v>1082</v>
      </c>
      <c r="N30" s="160">
        <v>44379</v>
      </c>
      <c r="O30" s="158" t="s">
        <v>183</v>
      </c>
      <c r="P30" s="140"/>
      <c r="Q30" s="172"/>
      <c r="R30" s="172"/>
      <c r="S30" s="172"/>
      <c r="T30" s="172"/>
      <c r="U30" s="172"/>
      <c r="V30" s="173"/>
      <c r="W30" s="174"/>
      <c r="X30" s="173"/>
      <c r="Y30" s="139"/>
      <c r="Z30" s="174"/>
    </row>
    <row r="31" spans="1:26" ht="25.35" customHeight="1">
      <c r="A31" s="157">
        <v>17</v>
      </c>
      <c r="B31" s="176">
        <v>11</v>
      </c>
      <c r="C31" s="164" t="s">
        <v>181</v>
      </c>
      <c r="D31" s="163">
        <v>498.79999999999995</v>
      </c>
      <c r="E31" s="162">
        <v>3843.54</v>
      </c>
      <c r="F31" s="168">
        <f t="shared" si="2"/>
        <v>-0.87022380409726441</v>
      </c>
      <c r="G31" s="163">
        <v>84</v>
      </c>
      <c r="H31" s="162">
        <v>9</v>
      </c>
      <c r="I31" s="162">
        <f t="shared" si="1"/>
        <v>9.3333333333333339</v>
      </c>
      <c r="J31" s="162">
        <v>2</v>
      </c>
      <c r="K31" s="162">
        <v>3</v>
      </c>
      <c r="L31" s="163">
        <v>11217.92</v>
      </c>
      <c r="M31" s="163">
        <v>1963</v>
      </c>
      <c r="N31" s="160">
        <v>44379</v>
      </c>
      <c r="O31" s="158" t="s">
        <v>43</v>
      </c>
      <c r="P31" s="140"/>
      <c r="Q31" s="172"/>
      <c r="R31" s="172"/>
      <c r="S31" s="172"/>
      <c r="T31" s="172"/>
      <c r="U31" s="172"/>
      <c r="V31" s="173"/>
      <c r="W31" s="174"/>
      <c r="X31" s="139"/>
      <c r="Y31" s="173"/>
      <c r="Z31" s="174"/>
    </row>
    <row r="32" spans="1:26" ht="25.35" customHeight="1">
      <c r="A32" s="157">
        <v>18</v>
      </c>
      <c r="B32" s="177">
        <v>17</v>
      </c>
      <c r="C32" s="164" t="s">
        <v>112</v>
      </c>
      <c r="D32" s="163">
        <v>475.49</v>
      </c>
      <c r="E32" s="163">
        <v>721.47</v>
      </c>
      <c r="F32" s="168">
        <f t="shared" si="2"/>
        <v>-0.34094279734431093</v>
      </c>
      <c r="G32" s="163">
        <v>99</v>
      </c>
      <c r="H32" s="162">
        <v>7</v>
      </c>
      <c r="I32" s="162">
        <f t="shared" si="1"/>
        <v>14.142857142857142</v>
      </c>
      <c r="J32" s="162">
        <v>2</v>
      </c>
      <c r="K32" s="162">
        <v>8</v>
      </c>
      <c r="L32" s="163">
        <v>25546</v>
      </c>
      <c r="M32" s="163">
        <v>4489</v>
      </c>
      <c r="N32" s="160">
        <v>44344</v>
      </c>
      <c r="O32" s="158" t="s">
        <v>32</v>
      </c>
      <c r="P32" s="140"/>
      <c r="Q32" s="172"/>
      <c r="R32" s="172"/>
      <c r="S32" s="172"/>
      <c r="T32" s="172"/>
      <c r="U32" s="172"/>
      <c r="V32" s="173"/>
      <c r="W32" s="174"/>
      <c r="X32" s="139"/>
      <c r="Y32" s="173"/>
      <c r="Z32" s="174"/>
    </row>
    <row r="33" spans="1:26" ht="25.35" customHeight="1">
      <c r="A33" s="157">
        <v>19</v>
      </c>
      <c r="B33" s="176">
        <v>18</v>
      </c>
      <c r="C33" s="164" t="s">
        <v>93</v>
      </c>
      <c r="D33" s="163">
        <v>405.25</v>
      </c>
      <c r="E33" s="163">
        <v>516</v>
      </c>
      <c r="F33" s="168">
        <f t="shared" si="2"/>
        <v>-0.21463178294573643</v>
      </c>
      <c r="G33" s="163">
        <v>90</v>
      </c>
      <c r="H33" s="162">
        <v>6</v>
      </c>
      <c r="I33" s="162">
        <f t="shared" si="1"/>
        <v>15</v>
      </c>
      <c r="J33" s="162">
        <v>1</v>
      </c>
      <c r="K33" s="162">
        <v>9</v>
      </c>
      <c r="L33" s="163">
        <v>54860</v>
      </c>
      <c r="M33" s="163">
        <v>11867</v>
      </c>
      <c r="N33" s="160">
        <v>44337</v>
      </c>
      <c r="O33" s="158" t="s">
        <v>32</v>
      </c>
      <c r="P33" s="140"/>
      <c r="Q33" s="172"/>
      <c r="R33" s="172"/>
      <c r="S33" s="172"/>
      <c r="T33" s="172"/>
      <c r="U33" s="172"/>
      <c r="V33" s="173"/>
      <c r="W33" s="174"/>
      <c r="X33" s="139"/>
      <c r="Y33" s="173"/>
      <c r="Z33" s="174"/>
    </row>
    <row r="34" spans="1:26" ht="25.35" customHeight="1">
      <c r="A34" s="157">
        <v>20</v>
      </c>
      <c r="B34" s="176">
        <v>13</v>
      </c>
      <c r="C34" s="169" t="s">
        <v>159</v>
      </c>
      <c r="D34" s="163">
        <v>348</v>
      </c>
      <c r="E34" s="162">
        <v>2239</v>
      </c>
      <c r="F34" s="168">
        <f t="shared" si="2"/>
        <v>-0.84457347029924068</v>
      </c>
      <c r="G34" s="163">
        <v>60</v>
      </c>
      <c r="H34" s="162" t="s">
        <v>30</v>
      </c>
      <c r="I34" s="162" t="s">
        <v>30</v>
      </c>
      <c r="J34" s="162">
        <v>1</v>
      </c>
      <c r="K34" s="162">
        <v>5</v>
      </c>
      <c r="L34" s="163">
        <v>33801</v>
      </c>
      <c r="M34" s="163">
        <v>5704</v>
      </c>
      <c r="N34" s="160">
        <v>44365</v>
      </c>
      <c r="O34" s="158" t="s">
        <v>31</v>
      </c>
      <c r="P34" s="140"/>
      <c r="Q34" s="172"/>
      <c r="R34" s="172"/>
      <c r="S34" s="172"/>
      <c r="T34" s="172"/>
      <c r="U34" s="172"/>
      <c r="V34" s="173"/>
      <c r="W34" s="174"/>
      <c r="X34" s="174"/>
      <c r="Y34" s="173"/>
      <c r="Z34" s="139"/>
    </row>
    <row r="35" spans="1:26" ht="25.35" customHeight="1">
      <c r="A35" s="144"/>
      <c r="B35" s="144"/>
      <c r="C35" s="159" t="s">
        <v>85</v>
      </c>
      <c r="D35" s="145">
        <f>SUM(D23:D34)</f>
        <v>162435.98999999996</v>
      </c>
      <c r="E35" s="145">
        <f>SUM(E23:E34)</f>
        <v>144430.52000000002</v>
      </c>
      <c r="F35" s="171">
        <f t="shared" si="2"/>
        <v>0.12466527157833358</v>
      </c>
      <c r="G35" s="145">
        <f>SUM(G23:G34)</f>
        <v>30150</v>
      </c>
      <c r="H35" s="145"/>
      <c r="I35" s="147"/>
      <c r="J35" s="146"/>
      <c r="K35" s="148"/>
      <c r="L35" s="149"/>
      <c r="M35" s="153"/>
      <c r="N35" s="150"/>
      <c r="O35" s="154"/>
      <c r="P35" s="140"/>
      <c r="R35" s="140"/>
    </row>
    <row r="36" spans="1:26" ht="14.1" customHeight="1">
      <c r="A36" s="142"/>
      <c r="B36" s="151"/>
      <c r="C36" s="143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5"/>
      <c r="O36" s="141"/>
    </row>
    <row r="37" spans="1:26" ht="25.35" customHeight="1">
      <c r="A37" s="157">
        <v>21</v>
      </c>
      <c r="B37" s="176">
        <v>23</v>
      </c>
      <c r="C37" s="166" t="s">
        <v>98</v>
      </c>
      <c r="D37" s="163">
        <v>291</v>
      </c>
      <c r="E37" s="163">
        <v>216</v>
      </c>
      <c r="F37" s="168">
        <f>(D37-E37)/E37</f>
        <v>0.34722222222222221</v>
      </c>
      <c r="G37" s="163">
        <v>58</v>
      </c>
      <c r="H37" s="162" t="s">
        <v>30</v>
      </c>
      <c r="I37" s="162" t="s">
        <v>30</v>
      </c>
      <c r="J37" s="162">
        <v>1</v>
      </c>
      <c r="K37" s="162">
        <v>10</v>
      </c>
      <c r="L37" s="163">
        <v>5058.92</v>
      </c>
      <c r="M37" s="163">
        <v>1008</v>
      </c>
      <c r="N37" s="160">
        <v>44330</v>
      </c>
      <c r="O37" s="158" t="s">
        <v>99</v>
      </c>
      <c r="P37" s="140"/>
      <c r="Q37" s="172"/>
      <c r="R37" s="172"/>
      <c r="S37" s="172"/>
      <c r="T37" s="172"/>
      <c r="U37" s="172"/>
      <c r="V37" s="173"/>
      <c r="W37" s="174"/>
      <c r="X37" s="173"/>
      <c r="Y37" s="139"/>
      <c r="Z37" s="174"/>
    </row>
    <row r="38" spans="1:26" ht="25.35" customHeight="1">
      <c r="A38" s="157">
        <v>22</v>
      </c>
      <c r="B38" s="176">
        <v>21</v>
      </c>
      <c r="C38" s="166" t="s">
        <v>55</v>
      </c>
      <c r="D38" s="163">
        <v>270</v>
      </c>
      <c r="E38" s="162">
        <v>235</v>
      </c>
      <c r="F38" s="168">
        <f>(D38-E38)/E38</f>
        <v>0.14893617021276595</v>
      </c>
      <c r="G38" s="163">
        <v>50</v>
      </c>
      <c r="H38" s="162">
        <v>6</v>
      </c>
      <c r="I38" s="162">
        <f t="shared" ref="I38:I43" si="3">G38/H38</f>
        <v>8.3333333333333339</v>
      </c>
      <c r="J38" s="162">
        <v>2</v>
      </c>
      <c r="K38" s="162">
        <v>12</v>
      </c>
      <c r="L38" s="163">
        <v>28821.919999999998</v>
      </c>
      <c r="M38" s="163">
        <v>5089</v>
      </c>
      <c r="N38" s="160">
        <v>44316</v>
      </c>
      <c r="O38" s="158" t="s">
        <v>56</v>
      </c>
      <c r="P38" s="140"/>
      <c r="Q38" s="172"/>
      <c r="R38" s="172"/>
      <c r="S38" s="172"/>
      <c r="T38" s="172"/>
      <c r="U38" s="172"/>
      <c r="V38" s="173"/>
      <c r="W38" s="174"/>
      <c r="X38" s="174"/>
      <c r="Y38" s="173"/>
      <c r="Z38" s="139"/>
    </row>
    <row r="39" spans="1:26" ht="25.35" customHeight="1">
      <c r="A39" s="157">
        <v>23</v>
      </c>
      <c r="B39" s="177">
        <v>26</v>
      </c>
      <c r="C39" s="170" t="s">
        <v>75</v>
      </c>
      <c r="D39" s="163">
        <v>238</v>
      </c>
      <c r="E39" s="163">
        <v>140</v>
      </c>
      <c r="F39" s="168">
        <f>(D39-E39)/E39</f>
        <v>0.7</v>
      </c>
      <c r="G39" s="163">
        <v>42</v>
      </c>
      <c r="H39" s="162">
        <v>3</v>
      </c>
      <c r="I39" s="162">
        <f t="shared" si="3"/>
        <v>14</v>
      </c>
      <c r="J39" s="162">
        <v>1</v>
      </c>
      <c r="K39" s="162">
        <v>11</v>
      </c>
      <c r="L39" s="163">
        <v>23518</v>
      </c>
      <c r="M39" s="163">
        <v>4134</v>
      </c>
      <c r="N39" s="160">
        <v>44323</v>
      </c>
      <c r="O39" s="158" t="s">
        <v>32</v>
      </c>
      <c r="P39" s="140"/>
      <c r="Q39" s="172"/>
      <c r="R39" s="172"/>
      <c r="S39" s="172"/>
      <c r="T39" s="172"/>
      <c r="U39" s="172"/>
      <c r="V39" s="173"/>
      <c r="W39" s="173"/>
      <c r="X39" s="139"/>
      <c r="Y39" s="174"/>
      <c r="Z39" s="174"/>
    </row>
    <row r="40" spans="1:26" ht="25.35" customHeight="1">
      <c r="A40" s="157">
        <v>24</v>
      </c>
      <c r="B40" s="167" t="s">
        <v>30</v>
      </c>
      <c r="C40" s="166" t="s">
        <v>205</v>
      </c>
      <c r="D40" s="163">
        <v>204.1</v>
      </c>
      <c r="E40" s="162" t="s">
        <v>30</v>
      </c>
      <c r="F40" s="162" t="s">
        <v>30</v>
      </c>
      <c r="G40" s="163">
        <v>99</v>
      </c>
      <c r="H40" s="165">
        <v>8</v>
      </c>
      <c r="I40" s="162">
        <f t="shared" si="3"/>
        <v>12.375</v>
      </c>
      <c r="J40" s="162">
        <v>2</v>
      </c>
      <c r="K40" s="162" t="s">
        <v>30</v>
      </c>
      <c r="L40" s="163">
        <v>246268</v>
      </c>
      <c r="M40" s="163">
        <v>51152</v>
      </c>
      <c r="N40" s="160">
        <v>43840</v>
      </c>
      <c r="O40" s="158" t="s">
        <v>32</v>
      </c>
      <c r="P40" s="140"/>
      <c r="Q40" s="172"/>
      <c r="R40" s="172"/>
      <c r="S40" s="172"/>
      <c r="T40" s="172"/>
      <c r="U40" s="172"/>
      <c r="V40" s="173"/>
      <c r="W40" s="174"/>
      <c r="X40" s="173"/>
      <c r="Y40" s="139"/>
      <c r="Z40" s="174"/>
    </row>
    <row r="41" spans="1:26" ht="25.35" customHeight="1">
      <c r="A41" s="157">
        <v>25</v>
      </c>
      <c r="B41" s="177">
        <v>19</v>
      </c>
      <c r="C41" s="169" t="s">
        <v>51</v>
      </c>
      <c r="D41" s="163">
        <v>192</v>
      </c>
      <c r="E41" s="163">
        <v>276.97000000000003</v>
      </c>
      <c r="F41" s="168">
        <f>(D41-E41)/E41</f>
        <v>-0.30678412824493634</v>
      </c>
      <c r="G41" s="163">
        <v>44</v>
      </c>
      <c r="H41" s="165">
        <v>7</v>
      </c>
      <c r="I41" s="162">
        <f t="shared" si="3"/>
        <v>6.2857142857142856</v>
      </c>
      <c r="J41" s="162">
        <v>2</v>
      </c>
      <c r="K41" s="162">
        <v>12</v>
      </c>
      <c r="L41" s="163">
        <v>44969</v>
      </c>
      <c r="M41" s="163">
        <v>9359</v>
      </c>
      <c r="N41" s="160">
        <v>44316</v>
      </c>
      <c r="O41" s="158" t="s">
        <v>32</v>
      </c>
      <c r="P41" s="140"/>
      <c r="R41" s="161"/>
      <c r="T41" s="140"/>
      <c r="U41" s="139"/>
      <c r="V41" s="139"/>
      <c r="W41" s="140"/>
      <c r="X41" s="139"/>
      <c r="Y41" s="139"/>
      <c r="Z41" s="139"/>
    </row>
    <row r="42" spans="1:26" ht="25.35" customHeight="1">
      <c r="A42" s="157">
        <v>26</v>
      </c>
      <c r="B42" s="177">
        <v>25</v>
      </c>
      <c r="C42" s="164" t="s">
        <v>486</v>
      </c>
      <c r="D42" s="163">
        <v>183</v>
      </c>
      <c r="E42" s="162">
        <v>141</v>
      </c>
      <c r="F42" s="168">
        <f>(D42-E42)/E42</f>
        <v>0.2978723404255319</v>
      </c>
      <c r="G42" s="163">
        <v>33</v>
      </c>
      <c r="H42" s="162">
        <v>4</v>
      </c>
      <c r="I42" s="162">
        <f t="shared" si="3"/>
        <v>8.25</v>
      </c>
      <c r="J42" s="162">
        <v>1</v>
      </c>
      <c r="K42" s="162">
        <v>5</v>
      </c>
      <c r="L42" s="163">
        <v>10908.52</v>
      </c>
      <c r="M42" s="163">
        <v>2041</v>
      </c>
      <c r="N42" s="160">
        <v>44365</v>
      </c>
      <c r="O42" s="158" t="s">
        <v>43</v>
      </c>
      <c r="P42" s="140"/>
      <c r="Q42" s="172"/>
      <c r="R42" s="172"/>
      <c r="S42" s="172"/>
      <c r="T42" s="172"/>
      <c r="U42" s="172"/>
      <c r="V42" s="173"/>
      <c r="W42" s="174"/>
      <c r="X42" s="174"/>
      <c r="Y42" s="173"/>
      <c r="Z42" s="139"/>
    </row>
    <row r="43" spans="1:26" ht="25.35" customHeight="1">
      <c r="A43" s="157">
        <v>27</v>
      </c>
      <c r="B43" s="176">
        <v>20</v>
      </c>
      <c r="C43" s="164" t="s">
        <v>185</v>
      </c>
      <c r="D43" s="163">
        <v>159.25</v>
      </c>
      <c r="E43" s="162">
        <v>244.9</v>
      </c>
      <c r="F43" s="168">
        <f>(D43-E43)/E43</f>
        <v>-0.34973458554512049</v>
      </c>
      <c r="G43" s="163">
        <v>28</v>
      </c>
      <c r="H43" s="162">
        <v>6</v>
      </c>
      <c r="I43" s="162">
        <f t="shared" si="3"/>
        <v>4.666666666666667</v>
      </c>
      <c r="J43" s="162">
        <v>3</v>
      </c>
      <c r="K43" s="162">
        <v>3</v>
      </c>
      <c r="L43" s="163">
        <v>2899</v>
      </c>
      <c r="M43" s="163">
        <v>496</v>
      </c>
      <c r="N43" s="160">
        <v>44379</v>
      </c>
      <c r="O43" s="158" t="s">
        <v>33</v>
      </c>
      <c r="P43" s="140"/>
      <c r="Q43" s="172"/>
      <c r="R43" s="172"/>
      <c r="S43" s="172"/>
      <c r="T43" s="172"/>
      <c r="U43" s="172"/>
      <c r="V43" s="173"/>
      <c r="W43" s="174"/>
      <c r="X43" s="139"/>
      <c r="Y43" s="173"/>
      <c r="Z43" s="174"/>
    </row>
    <row r="44" spans="1:26" ht="25.35" customHeight="1">
      <c r="A44" s="157">
        <v>28</v>
      </c>
      <c r="B44" s="176">
        <v>16</v>
      </c>
      <c r="C44" s="164" t="s">
        <v>184</v>
      </c>
      <c r="D44" s="163">
        <v>129</v>
      </c>
      <c r="E44" s="162">
        <v>943</v>
      </c>
      <c r="F44" s="168">
        <f>(D44-E44)/E44</f>
        <v>-0.86320254506892891</v>
      </c>
      <c r="G44" s="163">
        <v>22</v>
      </c>
      <c r="H44" s="162" t="s">
        <v>30</v>
      </c>
      <c r="I44" s="162" t="s">
        <v>30</v>
      </c>
      <c r="J44" s="162">
        <v>1</v>
      </c>
      <c r="K44" s="162">
        <v>3</v>
      </c>
      <c r="L44" s="163" t="s">
        <v>206</v>
      </c>
      <c r="M44" s="163">
        <v>943</v>
      </c>
      <c r="N44" s="160">
        <v>44379</v>
      </c>
      <c r="O44" s="158" t="s">
        <v>31</v>
      </c>
      <c r="P44" s="140"/>
      <c r="R44" s="161"/>
      <c r="T44" s="140"/>
      <c r="U44" s="139"/>
      <c r="V44" s="139"/>
      <c r="W44" s="139"/>
      <c r="X44" s="139"/>
      <c r="Y44" s="139"/>
      <c r="Z44" s="140"/>
    </row>
    <row r="45" spans="1:26" ht="25.35" customHeight="1">
      <c r="A45" s="157">
        <v>29</v>
      </c>
      <c r="B45" s="167" t="s">
        <v>30</v>
      </c>
      <c r="C45" s="169" t="s">
        <v>172</v>
      </c>
      <c r="D45" s="163">
        <v>66.5</v>
      </c>
      <c r="E45" s="162" t="s">
        <v>30</v>
      </c>
      <c r="F45" s="162" t="s">
        <v>30</v>
      </c>
      <c r="G45" s="163">
        <v>38</v>
      </c>
      <c r="H45" s="162">
        <v>4</v>
      </c>
      <c r="I45" s="162">
        <f>G45/H45</f>
        <v>9.5</v>
      </c>
      <c r="J45" s="162">
        <v>2</v>
      </c>
      <c r="K45" s="162" t="s">
        <v>30</v>
      </c>
      <c r="L45" s="163">
        <v>817142</v>
      </c>
      <c r="M45" s="163">
        <v>154662</v>
      </c>
      <c r="N45" s="160">
        <v>43665</v>
      </c>
      <c r="O45" s="158" t="s">
        <v>32</v>
      </c>
      <c r="P45" s="140"/>
      <c r="R45" s="161"/>
      <c r="T45" s="140"/>
      <c r="U45" s="139"/>
      <c r="V45" s="139"/>
      <c r="W45" s="140"/>
      <c r="X45" s="139"/>
      <c r="Y45" s="139"/>
      <c r="Z45" s="139"/>
    </row>
    <row r="46" spans="1:26" ht="25.35" customHeight="1">
      <c r="A46" s="157">
        <v>30</v>
      </c>
      <c r="B46" s="167" t="s">
        <v>30</v>
      </c>
      <c r="C46" s="166" t="s">
        <v>136</v>
      </c>
      <c r="D46" s="163">
        <v>56</v>
      </c>
      <c r="E46" s="162" t="s">
        <v>30</v>
      </c>
      <c r="F46" s="162" t="s">
        <v>30</v>
      </c>
      <c r="G46" s="163">
        <v>33</v>
      </c>
      <c r="H46" s="165">
        <v>2</v>
      </c>
      <c r="I46" s="162">
        <f>G46/H46</f>
        <v>16.5</v>
      </c>
      <c r="J46" s="162">
        <v>1</v>
      </c>
      <c r="K46" s="162" t="s">
        <v>30</v>
      </c>
      <c r="L46" s="163">
        <v>24040</v>
      </c>
      <c r="M46" s="163">
        <v>5692</v>
      </c>
      <c r="N46" s="160">
        <v>44015</v>
      </c>
      <c r="O46" s="158" t="s">
        <v>43</v>
      </c>
      <c r="P46" s="140"/>
      <c r="Q46" s="172"/>
      <c r="R46" s="172"/>
      <c r="S46" s="172"/>
      <c r="T46" s="172"/>
      <c r="U46" s="172"/>
      <c r="V46" s="173"/>
      <c r="W46" s="173"/>
      <c r="X46" s="174"/>
      <c r="Y46" s="139"/>
      <c r="Z46" s="174"/>
    </row>
    <row r="47" spans="1:26" ht="25.35" customHeight="1">
      <c r="A47" s="144"/>
      <c r="B47" s="144"/>
      <c r="C47" s="159" t="s">
        <v>116</v>
      </c>
      <c r="D47" s="145">
        <f>SUM(D35:D46)</f>
        <v>164224.83999999997</v>
      </c>
      <c r="E47" s="145">
        <f>SUM(E35:E46)</f>
        <v>146627.39000000001</v>
      </c>
      <c r="F47" s="171">
        <f>(D47-E47)/E47</f>
        <v>0.12001475304170627</v>
      </c>
      <c r="G47" s="145">
        <f>SUM(G35:G46)</f>
        <v>30597</v>
      </c>
      <c r="H47" s="145"/>
      <c r="I47" s="147"/>
      <c r="J47" s="146"/>
      <c r="K47" s="148"/>
      <c r="L47" s="149"/>
      <c r="M47" s="153"/>
      <c r="N47" s="150"/>
      <c r="O47" s="154"/>
      <c r="P47" s="140"/>
      <c r="R47" s="140"/>
    </row>
    <row r="48" spans="1:26" ht="14.1" customHeight="1">
      <c r="A48" s="142"/>
      <c r="B48" s="151"/>
      <c r="C48" s="143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5"/>
      <c r="O48" s="141"/>
    </row>
    <row r="49" spans="1:26" ht="25.35" customHeight="1">
      <c r="A49" s="157">
        <v>31</v>
      </c>
      <c r="B49" s="167" t="s">
        <v>30</v>
      </c>
      <c r="C49" s="166" t="s">
        <v>135</v>
      </c>
      <c r="D49" s="163">
        <v>51</v>
      </c>
      <c r="E49" s="162" t="s">
        <v>30</v>
      </c>
      <c r="F49" s="162" t="s">
        <v>30</v>
      </c>
      <c r="G49" s="163">
        <v>31</v>
      </c>
      <c r="H49" s="165">
        <v>3</v>
      </c>
      <c r="I49" s="162">
        <f>G49/H49</f>
        <v>10.333333333333334</v>
      </c>
      <c r="J49" s="162">
        <v>1</v>
      </c>
      <c r="K49" s="162" t="s">
        <v>30</v>
      </c>
      <c r="L49" s="163">
        <v>19764</v>
      </c>
      <c r="M49" s="163">
        <v>4653</v>
      </c>
      <c r="N49" s="160">
        <v>44057</v>
      </c>
      <c r="O49" s="158" t="s">
        <v>43</v>
      </c>
      <c r="P49" s="140"/>
      <c r="Q49" s="172"/>
      <c r="R49" s="172"/>
      <c r="S49" s="172"/>
      <c r="T49" s="172"/>
      <c r="U49" s="172"/>
      <c r="V49" s="173"/>
      <c r="W49" s="174"/>
      <c r="X49" s="139"/>
      <c r="Y49" s="173"/>
      <c r="Z49" s="174"/>
    </row>
    <row r="50" spans="1:26" ht="25.35" customHeight="1">
      <c r="A50" s="157">
        <v>32</v>
      </c>
      <c r="B50" s="177">
        <v>28</v>
      </c>
      <c r="C50" s="166" t="s">
        <v>44</v>
      </c>
      <c r="D50" s="163">
        <v>35</v>
      </c>
      <c r="E50" s="163">
        <v>83</v>
      </c>
      <c r="F50" s="168">
        <f>(D50-E50)/E50</f>
        <v>-0.57831325301204817</v>
      </c>
      <c r="G50" s="163">
        <v>5</v>
      </c>
      <c r="H50" s="162">
        <v>1</v>
      </c>
      <c r="I50" s="162">
        <f>G50/H50</f>
        <v>5</v>
      </c>
      <c r="J50" s="162">
        <v>1</v>
      </c>
      <c r="K50" s="162">
        <v>12</v>
      </c>
      <c r="L50" s="163">
        <v>23313.42</v>
      </c>
      <c r="M50" s="163">
        <v>4221</v>
      </c>
      <c r="N50" s="160">
        <v>44316</v>
      </c>
      <c r="O50" s="158" t="s">
        <v>43</v>
      </c>
      <c r="P50" s="140"/>
      <c r="Q50" s="172"/>
      <c r="R50" s="172"/>
      <c r="S50" s="172"/>
      <c r="T50" s="172"/>
      <c r="U50" s="172"/>
      <c r="V50" s="173"/>
      <c r="W50" s="174"/>
      <c r="X50" s="173"/>
      <c r="Y50" s="139"/>
      <c r="Z50" s="174"/>
    </row>
    <row r="51" spans="1:26" ht="25.35" customHeight="1">
      <c r="A51" s="157">
        <v>33</v>
      </c>
      <c r="B51" s="124">
        <v>30</v>
      </c>
      <c r="C51" s="169" t="s">
        <v>65</v>
      </c>
      <c r="D51" s="163">
        <v>12</v>
      </c>
      <c r="E51" s="162">
        <v>22</v>
      </c>
      <c r="F51" s="168">
        <f>(D51-E51)/E51</f>
        <v>-0.45454545454545453</v>
      </c>
      <c r="G51" s="163">
        <v>2</v>
      </c>
      <c r="H51" s="165">
        <v>1</v>
      </c>
      <c r="I51" s="162">
        <f>G51/H51</f>
        <v>2</v>
      </c>
      <c r="J51" s="162">
        <v>1</v>
      </c>
      <c r="K51" s="162" t="s">
        <v>30</v>
      </c>
      <c r="L51" s="163">
        <v>49241</v>
      </c>
      <c r="M51" s="163">
        <v>9186</v>
      </c>
      <c r="N51" s="160">
        <v>43805</v>
      </c>
      <c r="O51" s="158" t="s">
        <v>43</v>
      </c>
      <c r="P51" s="140"/>
      <c r="Q51" s="172"/>
      <c r="R51" s="172"/>
      <c r="S51" s="172"/>
      <c r="T51" s="172"/>
      <c r="U51" s="172"/>
      <c r="V51" s="173"/>
      <c r="W51" s="174"/>
      <c r="X51" s="139"/>
      <c r="Y51" s="173"/>
      <c r="Z51" s="109"/>
    </row>
    <row r="52" spans="1:26" ht="25.35" customHeight="1">
      <c r="A52" s="144"/>
      <c r="B52" s="144"/>
      <c r="C52" s="159" t="s">
        <v>165</v>
      </c>
      <c r="D52" s="145">
        <f>SUM(D47:D51)</f>
        <v>164322.83999999997</v>
      </c>
      <c r="E52" s="145">
        <f>SUM(E47:E51)</f>
        <v>146732.39000000001</v>
      </c>
      <c r="F52" s="171">
        <f>(D52-E52)/E52</f>
        <v>0.11988116597841793</v>
      </c>
      <c r="G52" s="145">
        <f>SUM(G47:G51)</f>
        <v>30635</v>
      </c>
      <c r="H52" s="145"/>
      <c r="I52" s="147"/>
      <c r="J52" s="146"/>
      <c r="K52" s="148"/>
      <c r="L52" s="149"/>
      <c r="M52" s="153"/>
      <c r="N52" s="150"/>
      <c r="O52" s="154"/>
    </row>
    <row r="53" spans="1:26" ht="23.1" customHeight="1"/>
    <row r="54" spans="1:26" ht="17.25" customHeight="1"/>
    <row r="67" spans="16:18">
      <c r="R67" s="140"/>
    </row>
    <row r="70" spans="16:18">
      <c r="P70" s="140"/>
    </row>
    <row r="74" spans="16:18" ht="12" customHeight="1"/>
  </sheetData>
  <sortState xmlns:xlrd2="http://schemas.microsoft.com/office/spreadsheetml/2017/richdata2" ref="B13:O51">
    <sortCondition descending="1" ref="D13:D51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334A-48FF-4F32-8CAC-B00970738066}">
  <dimension ref="A1:Z73"/>
  <sheetViews>
    <sheetView topLeftCell="A13" zoomScale="60" zoomScaleNormal="60" workbookViewId="0">
      <selection activeCell="C25" sqref="C25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3.6640625" style="58" customWidth="1"/>
    <col min="24" max="24" width="12" style="58" bestFit="1" customWidth="1"/>
    <col min="25" max="25" width="11.44140625" style="58" customWidth="1"/>
    <col min="26" max="26" width="14.88671875" style="58" customWidth="1"/>
    <col min="27" max="16384" width="8.88671875" style="58"/>
  </cols>
  <sheetData>
    <row r="1" spans="1:26" ht="19.5" customHeight="1">
      <c r="E1" s="2" t="s">
        <v>197</v>
      </c>
      <c r="F1" s="2"/>
      <c r="G1" s="2"/>
      <c r="H1" s="2"/>
      <c r="I1" s="2"/>
    </row>
    <row r="2" spans="1:26" ht="19.5" customHeight="1">
      <c r="E2" s="2" t="s">
        <v>198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195</v>
      </c>
      <c r="E6" s="138" t="s">
        <v>175</v>
      </c>
      <c r="F6" s="343"/>
      <c r="G6" s="138" t="s">
        <v>195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132"/>
      <c r="E9" s="132"/>
      <c r="F9" s="342" t="s">
        <v>15</v>
      </c>
      <c r="G9" s="132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>
      <c r="A10" s="346"/>
      <c r="B10" s="346"/>
      <c r="C10" s="343"/>
      <c r="D10" s="133" t="s">
        <v>196</v>
      </c>
      <c r="E10" s="156" t="s">
        <v>176</v>
      </c>
      <c r="F10" s="343"/>
      <c r="G10" s="156" t="s">
        <v>196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133" t="s">
        <v>14</v>
      </c>
      <c r="E11" s="4" t="s">
        <v>14</v>
      </c>
      <c r="F11" s="343"/>
      <c r="G11" s="133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60"/>
      <c r="T11" s="60"/>
      <c r="U11" s="59"/>
    </row>
    <row r="12" spans="1:26" ht="15.6" customHeight="1" thickBot="1">
      <c r="A12" s="346"/>
      <c r="B12" s="347"/>
      <c r="C12" s="344"/>
      <c r="D12" s="134"/>
      <c r="E12" s="5" t="s">
        <v>2</v>
      </c>
      <c r="F12" s="344"/>
      <c r="G12" s="134" t="s">
        <v>17</v>
      </c>
      <c r="H12" s="32"/>
      <c r="I12" s="344"/>
      <c r="J12" s="32"/>
      <c r="K12" s="32"/>
      <c r="L12" s="32"/>
      <c r="M12" s="32"/>
      <c r="N12" s="32"/>
      <c r="O12" s="344"/>
      <c r="Q12" s="137"/>
      <c r="R12" s="140"/>
      <c r="S12" s="137"/>
      <c r="T12" s="140"/>
      <c r="U12" s="139"/>
      <c r="V12" s="139"/>
      <c r="W12" s="139"/>
      <c r="X12" s="8"/>
      <c r="Y12" s="139"/>
      <c r="Z12" s="33"/>
    </row>
    <row r="13" spans="1:26" ht="25.35" customHeight="1">
      <c r="A13" s="62">
        <v>1</v>
      </c>
      <c r="B13" s="157" t="s">
        <v>67</v>
      </c>
      <c r="C13" s="46" t="s">
        <v>188</v>
      </c>
      <c r="D13" s="68">
        <v>53265.64</v>
      </c>
      <c r="E13" s="66" t="s">
        <v>30</v>
      </c>
      <c r="F13" s="162" t="s">
        <v>30</v>
      </c>
      <c r="G13" s="68">
        <v>8263</v>
      </c>
      <c r="H13" s="66">
        <v>346</v>
      </c>
      <c r="I13" s="66">
        <f t="shared" ref="I13:I22" si="0">G13/H13</f>
        <v>23.881502890173412</v>
      </c>
      <c r="J13" s="66">
        <v>18</v>
      </c>
      <c r="K13" s="66">
        <v>1</v>
      </c>
      <c r="L13" s="68">
        <v>53266</v>
      </c>
      <c r="M13" s="68">
        <v>8263</v>
      </c>
      <c r="N13" s="64">
        <v>44386</v>
      </c>
      <c r="O13" s="63" t="s">
        <v>32</v>
      </c>
      <c r="P13" s="60"/>
      <c r="Q13" s="137"/>
      <c r="R13" s="161"/>
      <c r="S13" s="137"/>
      <c r="T13" s="140"/>
      <c r="U13" s="139"/>
      <c r="V13" s="139"/>
      <c r="W13" s="139"/>
      <c r="X13" s="140"/>
      <c r="Y13" s="139"/>
      <c r="Z13" s="59"/>
    </row>
    <row r="14" spans="1:26" ht="25.35" customHeight="1">
      <c r="A14" s="62">
        <v>2</v>
      </c>
      <c r="B14" s="122">
        <v>1</v>
      </c>
      <c r="C14" s="46" t="s">
        <v>163</v>
      </c>
      <c r="D14" s="68">
        <v>26952.959999999999</v>
      </c>
      <c r="E14" s="66">
        <v>47973.79</v>
      </c>
      <c r="F14" s="89">
        <f>(D14-E14)/E14</f>
        <v>-0.43817321916821667</v>
      </c>
      <c r="G14" s="68">
        <v>4491</v>
      </c>
      <c r="H14" s="66">
        <v>258</v>
      </c>
      <c r="I14" s="66">
        <f t="shared" si="0"/>
        <v>17.406976744186046</v>
      </c>
      <c r="J14" s="66">
        <v>12</v>
      </c>
      <c r="K14" s="66">
        <v>3</v>
      </c>
      <c r="L14" s="68">
        <v>159777</v>
      </c>
      <c r="M14" s="68">
        <v>25143</v>
      </c>
      <c r="N14" s="64">
        <v>44372</v>
      </c>
      <c r="O14" s="63" t="s">
        <v>52</v>
      </c>
      <c r="P14" s="60"/>
      <c r="Q14" s="137"/>
      <c r="R14" s="161"/>
      <c r="S14" s="137"/>
      <c r="T14" s="140"/>
      <c r="U14" s="139"/>
      <c r="V14" s="139"/>
      <c r="W14" s="139"/>
      <c r="X14" s="140"/>
      <c r="Y14" s="139"/>
      <c r="Z14" s="59"/>
    </row>
    <row r="15" spans="1:26" s="137" customFormat="1" ht="25.35" customHeight="1">
      <c r="A15" s="157">
        <v>3</v>
      </c>
      <c r="B15" s="176">
        <v>2</v>
      </c>
      <c r="C15" s="164" t="s">
        <v>179</v>
      </c>
      <c r="D15" s="163">
        <v>12413.02</v>
      </c>
      <c r="E15" s="162">
        <v>19099.13</v>
      </c>
      <c r="F15" s="168">
        <f>(D15-E15)/E15</f>
        <v>-0.35007406096508065</v>
      </c>
      <c r="G15" s="163">
        <v>2753</v>
      </c>
      <c r="H15" s="162">
        <v>230</v>
      </c>
      <c r="I15" s="162">
        <f t="shared" si="0"/>
        <v>11.969565217391304</v>
      </c>
      <c r="J15" s="162">
        <v>15</v>
      </c>
      <c r="K15" s="162">
        <v>2</v>
      </c>
      <c r="L15" s="163">
        <v>31512</v>
      </c>
      <c r="M15" s="163">
        <v>6925</v>
      </c>
      <c r="N15" s="160">
        <v>44379</v>
      </c>
      <c r="O15" s="158" t="s">
        <v>52</v>
      </c>
      <c r="P15" s="140"/>
      <c r="R15" s="161"/>
      <c r="T15" s="140"/>
      <c r="U15" s="139"/>
      <c r="V15" s="139"/>
      <c r="W15" s="139"/>
      <c r="X15" s="140"/>
      <c r="Y15" s="139"/>
      <c r="Z15" s="139"/>
    </row>
    <row r="16" spans="1:26" s="137" customFormat="1" ht="25.35" customHeight="1">
      <c r="A16" s="157">
        <v>4</v>
      </c>
      <c r="B16" s="176">
        <v>3</v>
      </c>
      <c r="C16" s="164" t="s">
        <v>180</v>
      </c>
      <c r="D16" s="163">
        <v>10036.84</v>
      </c>
      <c r="E16" s="162">
        <v>15121.62</v>
      </c>
      <c r="F16" s="168">
        <f>(D16-E16)/E16</f>
        <v>-0.33625894580078064</v>
      </c>
      <c r="G16" s="163">
        <v>1682</v>
      </c>
      <c r="H16" s="162">
        <v>163</v>
      </c>
      <c r="I16" s="162">
        <f t="shared" si="0"/>
        <v>10.319018404907975</v>
      </c>
      <c r="J16" s="162">
        <v>12</v>
      </c>
      <c r="K16" s="162">
        <v>2</v>
      </c>
      <c r="L16" s="163">
        <v>25158</v>
      </c>
      <c r="M16" s="163">
        <v>4213</v>
      </c>
      <c r="N16" s="160">
        <v>44379</v>
      </c>
      <c r="O16" s="158" t="s">
        <v>52</v>
      </c>
      <c r="P16" s="140"/>
      <c r="R16" s="161"/>
      <c r="T16" s="140"/>
      <c r="U16" s="139"/>
      <c r="V16" s="139"/>
      <c r="W16" s="139"/>
      <c r="X16" s="140"/>
      <c r="Y16" s="139"/>
      <c r="Z16" s="139"/>
    </row>
    <row r="17" spans="1:26" s="137" customFormat="1" ht="25.35" customHeight="1">
      <c r="A17" s="157">
        <v>5</v>
      </c>
      <c r="B17" s="176">
        <v>4</v>
      </c>
      <c r="C17" s="178" t="s">
        <v>170</v>
      </c>
      <c r="D17" s="163">
        <v>8020.84</v>
      </c>
      <c r="E17" s="162">
        <v>12654.89</v>
      </c>
      <c r="F17" s="168">
        <f>(D17-E17)/E17</f>
        <v>-0.36618650972074823</v>
      </c>
      <c r="G17" s="163">
        <v>1827</v>
      </c>
      <c r="H17" s="162">
        <v>160</v>
      </c>
      <c r="I17" s="162">
        <f t="shared" si="0"/>
        <v>11.418749999999999</v>
      </c>
      <c r="J17" s="162">
        <v>11</v>
      </c>
      <c r="K17" s="162">
        <v>3</v>
      </c>
      <c r="L17" s="163">
        <v>36501.019999999997</v>
      </c>
      <c r="M17" s="163">
        <v>8186</v>
      </c>
      <c r="N17" s="160">
        <v>44372</v>
      </c>
      <c r="O17" s="158" t="s">
        <v>43</v>
      </c>
      <c r="P17" s="140"/>
      <c r="Q17" s="172"/>
      <c r="R17" s="172"/>
      <c r="S17" s="172"/>
      <c r="T17" s="172"/>
      <c r="U17" s="172"/>
      <c r="V17" s="173"/>
      <c r="W17" s="174"/>
      <c r="X17" s="139"/>
      <c r="Y17" s="173"/>
      <c r="Z17" s="174"/>
    </row>
    <row r="18" spans="1:26" s="137" customFormat="1" ht="25.35" customHeight="1">
      <c r="A18" s="157">
        <v>6</v>
      </c>
      <c r="B18" s="176">
        <v>5</v>
      </c>
      <c r="C18" s="164" t="s">
        <v>124</v>
      </c>
      <c r="D18" s="163">
        <v>7269.44</v>
      </c>
      <c r="E18" s="162">
        <v>8278.99</v>
      </c>
      <c r="F18" s="168">
        <f>(D18-E18)/E18</f>
        <v>-0.12194120297282642</v>
      </c>
      <c r="G18" s="163">
        <v>1150</v>
      </c>
      <c r="H18" s="162">
        <v>101</v>
      </c>
      <c r="I18" s="162">
        <f t="shared" si="0"/>
        <v>11.386138613861386</v>
      </c>
      <c r="J18" s="162">
        <v>9</v>
      </c>
      <c r="K18" s="162">
        <v>6</v>
      </c>
      <c r="L18" s="163">
        <v>72147</v>
      </c>
      <c r="M18" s="163">
        <v>16147</v>
      </c>
      <c r="N18" s="160">
        <v>44351</v>
      </c>
      <c r="O18" s="158" t="s">
        <v>52</v>
      </c>
      <c r="P18" s="140"/>
      <c r="Q18" s="172"/>
      <c r="R18" s="172"/>
      <c r="T18" s="172"/>
      <c r="U18" s="172"/>
      <c r="V18" s="173"/>
      <c r="W18" s="174"/>
      <c r="X18" s="139"/>
      <c r="Y18" s="173"/>
      <c r="Z18" s="174"/>
    </row>
    <row r="19" spans="1:26" ht="25.35" customHeight="1">
      <c r="A19" s="157">
        <v>7</v>
      </c>
      <c r="B19" s="122" t="s">
        <v>40</v>
      </c>
      <c r="C19" s="46" t="s">
        <v>191</v>
      </c>
      <c r="D19" s="68">
        <v>5396.01</v>
      </c>
      <c r="E19" s="66" t="s">
        <v>30</v>
      </c>
      <c r="F19" s="162" t="s">
        <v>30</v>
      </c>
      <c r="G19" s="68">
        <v>1053</v>
      </c>
      <c r="H19" s="66">
        <v>12</v>
      </c>
      <c r="I19" s="66">
        <f t="shared" si="0"/>
        <v>87.75</v>
      </c>
      <c r="J19" s="66">
        <v>6</v>
      </c>
      <c r="K19" s="66">
        <v>0</v>
      </c>
      <c r="L19" s="68">
        <v>5396.01</v>
      </c>
      <c r="M19" s="68">
        <v>1053</v>
      </c>
      <c r="N19" s="64" t="s">
        <v>190</v>
      </c>
      <c r="O19" s="63" t="s">
        <v>34</v>
      </c>
      <c r="P19" s="60"/>
      <c r="Q19" s="172"/>
      <c r="R19" s="172"/>
      <c r="S19" s="172"/>
      <c r="T19" s="172"/>
      <c r="U19" s="172"/>
      <c r="V19" s="173"/>
      <c r="W19" s="174"/>
      <c r="X19" s="173"/>
      <c r="Y19" s="139"/>
      <c r="Z19" s="100"/>
    </row>
    <row r="20" spans="1:26" ht="25.35" customHeight="1">
      <c r="A20" s="157">
        <v>8</v>
      </c>
      <c r="B20" s="122">
        <v>6</v>
      </c>
      <c r="C20" s="164" t="s">
        <v>193</v>
      </c>
      <c r="D20" s="68">
        <v>5040.5</v>
      </c>
      <c r="E20" s="66">
        <v>7579.77</v>
      </c>
      <c r="F20" s="89">
        <f>(D20-E20)/E20</f>
        <v>-0.33500620731235914</v>
      </c>
      <c r="G20" s="68">
        <v>1121</v>
      </c>
      <c r="H20" s="66">
        <v>104</v>
      </c>
      <c r="I20" s="66">
        <f t="shared" si="0"/>
        <v>10.778846153846153</v>
      </c>
      <c r="J20" s="66">
        <v>5</v>
      </c>
      <c r="K20" s="66">
        <v>5</v>
      </c>
      <c r="L20" s="68">
        <v>64849.29</v>
      </c>
      <c r="M20" s="68">
        <v>14186</v>
      </c>
      <c r="N20" s="64">
        <v>44358</v>
      </c>
      <c r="O20" s="63" t="s">
        <v>73</v>
      </c>
      <c r="P20" s="60"/>
      <c r="Q20" s="172"/>
      <c r="R20" s="172"/>
      <c r="S20" s="172"/>
      <c r="T20" s="172"/>
      <c r="U20" s="172"/>
      <c r="V20" s="173"/>
      <c r="W20" s="174"/>
      <c r="X20" s="173"/>
      <c r="Y20" s="139"/>
      <c r="Z20" s="100"/>
    </row>
    <row r="21" spans="1:26" ht="25.35" customHeight="1">
      <c r="A21" s="157">
        <v>9</v>
      </c>
      <c r="B21" s="157" t="s">
        <v>67</v>
      </c>
      <c r="C21" s="46" t="s">
        <v>189</v>
      </c>
      <c r="D21" s="68">
        <v>5037.8599999999997</v>
      </c>
      <c r="E21" s="66" t="s">
        <v>30</v>
      </c>
      <c r="F21" s="162" t="s">
        <v>30</v>
      </c>
      <c r="G21" s="68">
        <v>1268</v>
      </c>
      <c r="H21" s="66">
        <v>211</v>
      </c>
      <c r="I21" s="66">
        <f t="shared" si="0"/>
        <v>6.0094786729857823</v>
      </c>
      <c r="J21" s="66">
        <v>15</v>
      </c>
      <c r="K21" s="66">
        <v>1</v>
      </c>
      <c r="L21" s="68">
        <v>5037.8599999999997</v>
      </c>
      <c r="M21" s="68">
        <v>1268</v>
      </c>
      <c r="N21" s="64">
        <v>44386</v>
      </c>
      <c r="O21" s="63" t="s">
        <v>27</v>
      </c>
      <c r="P21" s="60"/>
      <c r="Q21" s="172"/>
      <c r="R21" s="172"/>
      <c r="S21" s="172"/>
      <c r="T21" s="172"/>
      <c r="U21" s="172"/>
      <c r="V21" s="173"/>
      <c r="W21" s="174"/>
      <c r="X21" s="173"/>
      <c r="Y21" s="139"/>
      <c r="Z21" s="100"/>
    </row>
    <row r="22" spans="1:26" ht="25.35" customHeight="1">
      <c r="A22" s="157">
        <v>10</v>
      </c>
      <c r="B22" s="122">
        <v>7</v>
      </c>
      <c r="C22" s="46" t="s">
        <v>121</v>
      </c>
      <c r="D22" s="68">
        <v>4524.6000000000004</v>
      </c>
      <c r="E22" s="66">
        <v>7071.78</v>
      </c>
      <c r="F22" s="89">
        <f>(D22-E22)/E22</f>
        <v>-0.36018937240694698</v>
      </c>
      <c r="G22" s="68">
        <v>700</v>
      </c>
      <c r="H22" s="66">
        <v>35</v>
      </c>
      <c r="I22" s="66">
        <f t="shared" si="0"/>
        <v>20</v>
      </c>
      <c r="J22" s="66">
        <v>6</v>
      </c>
      <c r="K22" s="66">
        <v>6</v>
      </c>
      <c r="L22" s="68">
        <v>102212.29</v>
      </c>
      <c r="M22" s="68">
        <v>16398</v>
      </c>
      <c r="N22" s="64">
        <v>44351</v>
      </c>
      <c r="O22" s="63" t="s">
        <v>34</v>
      </c>
      <c r="P22" s="60"/>
      <c r="Q22" s="172"/>
      <c r="R22" s="172"/>
      <c r="S22" s="172"/>
      <c r="T22" s="172"/>
      <c r="U22" s="172"/>
      <c r="V22" s="173"/>
      <c r="W22" s="174"/>
      <c r="X22" s="173"/>
      <c r="Y22" s="139"/>
      <c r="Z22" s="100"/>
    </row>
    <row r="23" spans="1:26" ht="25.35" customHeight="1">
      <c r="A23" s="16"/>
      <c r="B23" s="16"/>
      <c r="C23" s="39" t="s">
        <v>29</v>
      </c>
      <c r="D23" s="61">
        <f>SUM(D13:D22)</f>
        <v>137957.71</v>
      </c>
      <c r="E23" s="145">
        <f>SUM(E13:E22)</f>
        <v>117779.97</v>
      </c>
      <c r="F23" s="171">
        <f>(D23-E23)/E23</f>
        <v>0.17131724519882277</v>
      </c>
      <c r="G23" s="145">
        <f>SUM(G13:G22)</f>
        <v>24308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157">
        <v>11</v>
      </c>
      <c r="B25" s="122">
        <v>8</v>
      </c>
      <c r="C25" s="46" t="s">
        <v>181</v>
      </c>
      <c r="D25" s="68">
        <v>3843.54</v>
      </c>
      <c r="E25" s="66">
        <v>6875.58</v>
      </c>
      <c r="F25" s="89">
        <f>(D25-E25)/E25</f>
        <v>-0.44098679675023778</v>
      </c>
      <c r="G25" s="68">
        <v>692</v>
      </c>
      <c r="H25" s="66">
        <v>65</v>
      </c>
      <c r="I25" s="66">
        <f>G25/H25</f>
        <v>10.646153846153846</v>
      </c>
      <c r="J25" s="66">
        <v>12</v>
      </c>
      <c r="K25" s="66">
        <v>2</v>
      </c>
      <c r="L25" s="68">
        <v>10719.119999999999</v>
      </c>
      <c r="M25" s="68">
        <v>1879</v>
      </c>
      <c r="N25" s="64">
        <v>44379</v>
      </c>
      <c r="O25" s="63" t="s">
        <v>43</v>
      </c>
      <c r="P25" s="60"/>
      <c r="Q25" s="172"/>
      <c r="R25" s="172"/>
      <c r="S25" s="172"/>
      <c r="T25" s="172"/>
      <c r="U25" s="172"/>
      <c r="V25" s="173"/>
      <c r="W25" s="174"/>
      <c r="X25" s="173"/>
      <c r="Y25" s="139"/>
      <c r="Z25" s="100"/>
    </row>
    <row r="26" spans="1:26" ht="25.35" customHeight="1">
      <c r="A26" s="157">
        <v>12</v>
      </c>
      <c r="B26" s="122">
        <v>10</v>
      </c>
      <c r="C26" s="46" t="s">
        <v>111</v>
      </c>
      <c r="D26" s="68">
        <v>2942.81</v>
      </c>
      <c r="E26" s="163">
        <v>4306.87</v>
      </c>
      <c r="F26" s="89">
        <f>(D26-E26)/E26</f>
        <v>-0.31671724477404706</v>
      </c>
      <c r="G26" s="68">
        <v>480</v>
      </c>
      <c r="H26" s="66">
        <v>35</v>
      </c>
      <c r="I26" s="66">
        <f>G26/H26</f>
        <v>13.714285714285714</v>
      </c>
      <c r="J26" s="66">
        <v>6</v>
      </c>
      <c r="K26" s="66">
        <v>7</v>
      </c>
      <c r="L26" s="68">
        <v>105966</v>
      </c>
      <c r="M26" s="68">
        <v>16876</v>
      </c>
      <c r="N26" s="64">
        <v>44344</v>
      </c>
      <c r="O26" s="63" t="s">
        <v>113</v>
      </c>
      <c r="P26" s="60"/>
      <c r="Q26" s="172"/>
      <c r="R26" s="172"/>
      <c r="S26" s="172"/>
      <c r="T26" s="172"/>
      <c r="U26" s="172"/>
      <c r="V26" s="173"/>
      <c r="W26" s="174"/>
      <c r="X26" s="173"/>
      <c r="Y26" s="139"/>
      <c r="Z26" s="100"/>
    </row>
    <row r="27" spans="1:26" ht="25.35" customHeight="1">
      <c r="A27" s="157">
        <v>13</v>
      </c>
      <c r="B27" s="122">
        <v>9</v>
      </c>
      <c r="C27" s="46" t="s">
        <v>159</v>
      </c>
      <c r="D27" s="163">
        <v>2239</v>
      </c>
      <c r="E27" s="162">
        <v>5403</v>
      </c>
      <c r="F27" s="89">
        <f>(D27-E27)/E27</f>
        <v>-0.58560059226355732</v>
      </c>
      <c r="G27" s="68">
        <v>3687</v>
      </c>
      <c r="H27" s="66" t="s">
        <v>30</v>
      </c>
      <c r="I27" s="66" t="s">
        <v>30</v>
      </c>
      <c r="J27" s="66">
        <v>5</v>
      </c>
      <c r="K27" s="66">
        <v>4</v>
      </c>
      <c r="L27" s="163">
        <v>33453</v>
      </c>
      <c r="M27" s="68">
        <v>5644</v>
      </c>
      <c r="N27" s="64">
        <v>44365</v>
      </c>
      <c r="O27" s="63" t="s">
        <v>31</v>
      </c>
      <c r="P27" s="60"/>
      <c r="Q27" s="98"/>
      <c r="R27" s="98"/>
      <c r="S27" s="98"/>
      <c r="T27" s="98"/>
      <c r="U27" s="98"/>
      <c r="V27" s="99"/>
      <c r="W27" s="100"/>
      <c r="X27" s="59"/>
      <c r="Y27" s="99"/>
      <c r="Z27" s="100"/>
    </row>
    <row r="28" spans="1:26" ht="25.35" customHeight="1">
      <c r="A28" s="157">
        <v>14</v>
      </c>
      <c r="B28" s="122" t="s">
        <v>40</v>
      </c>
      <c r="C28" s="46" t="s">
        <v>192</v>
      </c>
      <c r="D28" s="68">
        <v>1982.75</v>
      </c>
      <c r="E28" s="66" t="s">
        <v>30</v>
      </c>
      <c r="F28" s="162" t="s">
        <v>30</v>
      </c>
      <c r="G28" s="68">
        <v>192</v>
      </c>
      <c r="H28" s="162">
        <v>6</v>
      </c>
      <c r="I28" s="66">
        <f>G28/H28</f>
        <v>32</v>
      </c>
      <c r="J28" s="66">
        <v>6</v>
      </c>
      <c r="K28" s="66">
        <v>0</v>
      </c>
      <c r="L28" s="68">
        <v>1982.75</v>
      </c>
      <c r="M28" s="68">
        <v>192</v>
      </c>
      <c r="N28" s="64" t="s">
        <v>190</v>
      </c>
      <c r="O28" s="63" t="s">
        <v>73</v>
      </c>
      <c r="P28" s="60"/>
      <c r="R28" s="65"/>
      <c r="T28" s="60"/>
      <c r="U28" s="59"/>
      <c r="V28" s="59"/>
      <c r="W28" s="59"/>
      <c r="X28" s="60"/>
      <c r="Y28" s="59"/>
      <c r="Z28" s="59"/>
    </row>
    <row r="29" spans="1:26" s="137" customFormat="1" ht="25.35" customHeight="1">
      <c r="A29" s="157">
        <v>15</v>
      </c>
      <c r="B29" s="177">
        <v>12</v>
      </c>
      <c r="C29" s="164" t="s">
        <v>182</v>
      </c>
      <c r="D29" s="163">
        <v>1606</v>
      </c>
      <c r="E29" s="162">
        <v>2952.58</v>
      </c>
      <c r="F29" s="168">
        <f t="shared" ref="F29:F35" si="1">(D29-E29)/E29</f>
        <v>-0.45606892954636286</v>
      </c>
      <c r="G29" s="163">
        <v>301</v>
      </c>
      <c r="H29" s="162">
        <v>8</v>
      </c>
      <c r="I29" s="162">
        <f>G29/H29</f>
        <v>37.625</v>
      </c>
      <c r="J29" s="162">
        <v>4</v>
      </c>
      <c r="K29" s="162">
        <v>2</v>
      </c>
      <c r="L29" s="163">
        <v>4558.58</v>
      </c>
      <c r="M29" s="163">
        <v>891</v>
      </c>
      <c r="N29" s="160">
        <v>44379</v>
      </c>
      <c r="O29" s="158" t="s">
        <v>183</v>
      </c>
      <c r="P29" s="140"/>
      <c r="Q29" s="172"/>
      <c r="R29" s="172"/>
      <c r="S29" s="172"/>
      <c r="T29" s="172"/>
      <c r="U29" s="172"/>
      <c r="V29" s="173"/>
      <c r="W29" s="173"/>
      <c r="X29" s="174"/>
      <c r="Y29" s="139"/>
      <c r="Z29" s="174"/>
    </row>
    <row r="30" spans="1:26" s="137" customFormat="1" ht="25.35" customHeight="1">
      <c r="A30" s="157">
        <v>16</v>
      </c>
      <c r="B30" s="176">
        <v>11</v>
      </c>
      <c r="C30" s="164" t="s">
        <v>184</v>
      </c>
      <c r="D30" s="163">
        <v>943</v>
      </c>
      <c r="E30" s="162">
        <v>4154</v>
      </c>
      <c r="F30" s="168">
        <f>(D30-E30)/E30</f>
        <v>-0.77298988926336065</v>
      </c>
      <c r="G30" s="163">
        <v>168</v>
      </c>
      <c r="H30" s="162" t="s">
        <v>30</v>
      </c>
      <c r="I30" s="162" t="s">
        <v>30</v>
      </c>
      <c r="J30" s="162">
        <v>6</v>
      </c>
      <c r="K30" s="162">
        <v>2</v>
      </c>
      <c r="L30" s="163">
        <v>5097</v>
      </c>
      <c r="M30" s="163">
        <v>912</v>
      </c>
      <c r="N30" s="160">
        <v>44379</v>
      </c>
      <c r="O30" s="158" t="s">
        <v>31</v>
      </c>
      <c r="P30" s="140"/>
      <c r="Q30" s="172"/>
      <c r="R30" s="172"/>
      <c r="S30" s="172"/>
      <c r="T30" s="172"/>
      <c r="U30" s="172"/>
      <c r="V30" s="173"/>
      <c r="W30" s="174"/>
      <c r="X30" s="139"/>
      <c r="Y30" s="173"/>
      <c r="Z30" s="174"/>
    </row>
    <row r="31" spans="1:26" ht="25.35" customHeight="1">
      <c r="A31" s="157">
        <v>17</v>
      </c>
      <c r="B31" s="122">
        <v>15</v>
      </c>
      <c r="C31" s="164" t="s">
        <v>112</v>
      </c>
      <c r="D31" s="68">
        <v>721.47</v>
      </c>
      <c r="E31" s="163">
        <v>733.98</v>
      </c>
      <c r="F31" s="89">
        <f t="shared" si="1"/>
        <v>-1.7044061146080262E-2</v>
      </c>
      <c r="G31" s="68">
        <v>135</v>
      </c>
      <c r="H31" s="162">
        <v>10</v>
      </c>
      <c r="I31" s="66">
        <f>G31/H31</f>
        <v>13.5</v>
      </c>
      <c r="J31" s="66">
        <v>2</v>
      </c>
      <c r="K31" s="66">
        <v>7</v>
      </c>
      <c r="L31" s="68">
        <v>25070</v>
      </c>
      <c r="M31" s="68">
        <v>4390</v>
      </c>
      <c r="N31" s="64">
        <v>44344</v>
      </c>
      <c r="O31" s="63" t="s">
        <v>32</v>
      </c>
      <c r="P31" s="60"/>
      <c r="Q31" s="98"/>
      <c r="R31" s="98"/>
      <c r="S31" s="98"/>
      <c r="T31" s="98"/>
      <c r="U31" s="98"/>
      <c r="V31" s="99"/>
      <c r="W31" s="100"/>
      <c r="X31" s="59"/>
      <c r="Y31" s="99"/>
      <c r="Z31" s="100"/>
    </row>
    <row r="32" spans="1:26" s="137" customFormat="1" ht="25.35" customHeight="1">
      <c r="A32" s="157">
        <v>18</v>
      </c>
      <c r="B32" s="177">
        <v>16</v>
      </c>
      <c r="C32" s="169" t="s">
        <v>93</v>
      </c>
      <c r="D32" s="163">
        <v>516</v>
      </c>
      <c r="E32" s="163">
        <v>639.13</v>
      </c>
      <c r="F32" s="168">
        <f t="shared" si="1"/>
        <v>-0.19265251200851158</v>
      </c>
      <c r="G32" s="163">
        <v>115</v>
      </c>
      <c r="H32" s="162">
        <v>7</v>
      </c>
      <c r="I32" s="162">
        <f>G32/H32</f>
        <v>16.428571428571427</v>
      </c>
      <c r="J32" s="162">
        <v>1</v>
      </c>
      <c r="K32" s="162">
        <v>8</v>
      </c>
      <c r="L32" s="163">
        <v>54454</v>
      </c>
      <c r="M32" s="163">
        <v>11777</v>
      </c>
      <c r="N32" s="160">
        <v>44337</v>
      </c>
      <c r="O32" s="158" t="s">
        <v>32</v>
      </c>
      <c r="P32" s="140"/>
      <c r="R32" s="161"/>
      <c r="T32" s="140"/>
      <c r="U32" s="139"/>
      <c r="V32" s="139"/>
      <c r="W32" s="140"/>
      <c r="X32" s="139"/>
      <c r="Y32" s="139"/>
      <c r="Z32" s="139"/>
    </row>
    <row r="33" spans="1:26" s="137" customFormat="1" ht="25.35" customHeight="1">
      <c r="A33" s="157">
        <v>19</v>
      </c>
      <c r="B33" s="177">
        <v>18</v>
      </c>
      <c r="C33" s="164" t="s">
        <v>51</v>
      </c>
      <c r="D33" s="163">
        <v>276.97000000000003</v>
      </c>
      <c r="E33" s="163">
        <v>308.5</v>
      </c>
      <c r="F33" s="168">
        <f t="shared" si="1"/>
        <v>-0.10220421393841159</v>
      </c>
      <c r="G33" s="163">
        <v>277</v>
      </c>
      <c r="H33" s="165">
        <v>8</v>
      </c>
      <c r="I33" s="162">
        <f>G33/H33</f>
        <v>34.625</v>
      </c>
      <c r="J33" s="162">
        <v>2</v>
      </c>
      <c r="K33" s="162">
        <v>11</v>
      </c>
      <c r="L33" s="163">
        <v>44777</v>
      </c>
      <c r="M33" s="163">
        <v>9315</v>
      </c>
      <c r="N33" s="160">
        <v>44316</v>
      </c>
      <c r="O33" s="158" t="s">
        <v>32</v>
      </c>
      <c r="P33" s="140"/>
      <c r="Q33" s="172"/>
      <c r="R33" s="172"/>
      <c r="S33" s="172"/>
      <c r="T33" s="172"/>
      <c r="U33" s="172"/>
      <c r="V33" s="173"/>
      <c r="W33" s="174"/>
      <c r="X33" s="173"/>
      <c r="Y33" s="174"/>
      <c r="Z33" s="139"/>
    </row>
    <row r="34" spans="1:26" ht="25.35" customHeight="1">
      <c r="A34" s="157">
        <v>20</v>
      </c>
      <c r="B34" s="122">
        <v>13</v>
      </c>
      <c r="C34" s="46" t="s">
        <v>185</v>
      </c>
      <c r="D34" s="68">
        <v>244.9</v>
      </c>
      <c r="E34" s="66">
        <v>2495.1</v>
      </c>
      <c r="F34" s="89">
        <f t="shared" si="1"/>
        <v>-0.90184762133782204</v>
      </c>
      <c r="G34" s="68">
        <v>48</v>
      </c>
      <c r="H34" s="66">
        <v>19</v>
      </c>
      <c r="I34" s="66">
        <f>G34/H34</f>
        <v>2.5263157894736841</v>
      </c>
      <c r="J34" s="66">
        <v>5</v>
      </c>
      <c r="K34" s="66">
        <v>2</v>
      </c>
      <c r="L34" s="68">
        <v>2740</v>
      </c>
      <c r="M34" s="68">
        <v>468</v>
      </c>
      <c r="N34" s="64">
        <v>44379</v>
      </c>
      <c r="O34" s="63" t="s">
        <v>33</v>
      </c>
      <c r="P34" s="60"/>
      <c r="Q34" s="98"/>
      <c r="R34" s="98"/>
      <c r="S34" s="98"/>
      <c r="T34" s="98"/>
      <c r="U34" s="98"/>
      <c r="V34" s="99"/>
      <c r="W34" s="100"/>
      <c r="X34" s="99"/>
      <c r="Y34" s="59"/>
      <c r="Z34" s="100"/>
    </row>
    <row r="35" spans="1:26" ht="25.35" customHeight="1">
      <c r="A35" s="16"/>
      <c r="B35" s="16"/>
      <c r="C35" s="39" t="s">
        <v>85</v>
      </c>
      <c r="D35" s="61">
        <f>SUM(D23:D34)</f>
        <v>153274.15</v>
      </c>
      <c r="E35" s="145">
        <f>SUM(E23:E34)</f>
        <v>145648.71</v>
      </c>
      <c r="F35" s="171">
        <f t="shared" si="1"/>
        <v>5.2355012275769573E-2</v>
      </c>
      <c r="G35" s="145">
        <f>SUM(G23:G34)</f>
        <v>30403</v>
      </c>
      <c r="H35" s="61"/>
      <c r="I35" s="19"/>
      <c r="J35" s="18"/>
      <c r="K35" s="20"/>
      <c r="L35" s="21"/>
      <c r="M35" s="25"/>
      <c r="N35" s="22"/>
      <c r="O35" s="26"/>
      <c r="P35" s="60"/>
      <c r="R35" s="60"/>
    </row>
    <row r="36" spans="1:26" ht="14.1" customHeight="1">
      <c r="A36" s="14"/>
      <c r="B36" s="23"/>
      <c r="C36" s="1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157">
        <v>21</v>
      </c>
      <c r="B37" s="122">
        <v>21</v>
      </c>
      <c r="C37" s="166" t="s">
        <v>55</v>
      </c>
      <c r="D37" s="68">
        <v>235</v>
      </c>
      <c r="E37" s="66">
        <v>140</v>
      </c>
      <c r="F37" s="89">
        <f>(D37-E37)/E37</f>
        <v>0.6785714285714286</v>
      </c>
      <c r="G37" s="68">
        <v>43</v>
      </c>
      <c r="H37" s="66">
        <v>5</v>
      </c>
      <c r="I37" s="66">
        <f>G37/H37</f>
        <v>8.6</v>
      </c>
      <c r="J37" s="66">
        <v>2</v>
      </c>
      <c r="K37" s="66">
        <v>11</v>
      </c>
      <c r="L37" s="68">
        <v>28551.919999999998</v>
      </c>
      <c r="M37" s="68">
        <v>5039</v>
      </c>
      <c r="N37" s="64">
        <v>44316</v>
      </c>
      <c r="O37" s="63" t="s">
        <v>56</v>
      </c>
      <c r="P37" s="60"/>
      <c r="R37" s="65"/>
      <c r="T37" s="60"/>
      <c r="U37" s="59"/>
      <c r="V37" s="59"/>
      <c r="W37" s="59"/>
      <c r="X37" s="59"/>
      <c r="Y37" s="59"/>
      <c r="Z37" s="60"/>
    </row>
    <row r="38" spans="1:26" ht="25.35" customHeight="1">
      <c r="A38" s="157">
        <v>22</v>
      </c>
      <c r="B38" s="167" t="s">
        <v>30</v>
      </c>
      <c r="C38" s="46" t="s">
        <v>162</v>
      </c>
      <c r="D38" s="68">
        <v>224</v>
      </c>
      <c r="E38" s="66" t="s">
        <v>30</v>
      </c>
      <c r="F38" s="162" t="s">
        <v>30</v>
      </c>
      <c r="G38" s="68">
        <v>96</v>
      </c>
      <c r="H38" s="165">
        <v>6</v>
      </c>
      <c r="I38" s="66">
        <f>G38/H38</f>
        <v>16</v>
      </c>
      <c r="J38" s="66">
        <v>2</v>
      </c>
      <c r="K38" s="66" t="s">
        <v>30</v>
      </c>
      <c r="L38" s="68">
        <v>73102.19</v>
      </c>
      <c r="M38" s="68">
        <v>15267</v>
      </c>
      <c r="N38" s="64">
        <v>44092</v>
      </c>
      <c r="O38" s="63" t="s">
        <v>34</v>
      </c>
      <c r="P38" s="60"/>
      <c r="Q38" s="98"/>
      <c r="R38" s="98"/>
      <c r="S38" s="98"/>
      <c r="T38" s="98"/>
      <c r="U38" s="98"/>
      <c r="V38" s="99"/>
      <c r="W38" s="100"/>
      <c r="X38" s="99"/>
      <c r="Y38" s="59"/>
      <c r="Z38" s="100"/>
    </row>
    <row r="39" spans="1:26" ht="25.35" customHeight="1">
      <c r="A39" s="157">
        <v>23</v>
      </c>
      <c r="B39" s="122">
        <v>20</v>
      </c>
      <c r="C39" s="175" t="s">
        <v>98</v>
      </c>
      <c r="D39" s="68">
        <v>216</v>
      </c>
      <c r="E39" s="68">
        <v>162</v>
      </c>
      <c r="F39" s="89">
        <f>(D39-E39)/E39</f>
        <v>0.33333333333333331</v>
      </c>
      <c r="G39" s="68">
        <v>43</v>
      </c>
      <c r="H39" s="66" t="s">
        <v>30</v>
      </c>
      <c r="I39" s="66" t="s">
        <v>30</v>
      </c>
      <c r="J39" s="66">
        <v>1</v>
      </c>
      <c r="K39" s="66">
        <v>9</v>
      </c>
      <c r="L39" s="68">
        <f>4551.92+D39</f>
        <v>4767.92</v>
      </c>
      <c r="M39" s="68">
        <f>907+G39</f>
        <v>950</v>
      </c>
      <c r="N39" s="64">
        <v>44330</v>
      </c>
      <c r="O39" s="63" t="s">
        <v>99</v>
      </c>
      <c r="P39" s="60"/>
      <c r="R39" s="65"/>
      <c r="T39" s="60"/>
      <c r="U39" s="59"/>
      <c r="V39" s="59"/>
      <c r="W39" s="60"/>
      <c r="X39" s="59"/>
      <c r="Y39" s="59"/>
      <c r="Z39" s="59"/>
    </row>
    <row r="40" spans="1:26" ht="25.35" customHeight="1">
      <c r="A40" s="157">
        <v>24</v>
      </c>
      <c r="B40" s="167" t="s">
        <v>30</v>
      </c>
      <c r="C40" s="164" t="s">
        <v>171</v>
      </c>
      <c r="D40" s="68">
        <v>165</v>
      </c>
      <c r="E40" s="162" t="s">
        <v>30</v>
      </c>
      <c r="F40" s="162" t="s">
        <v>30</v>
      </c>
      <c r="G40" s="68">
        <v>96</v>
      </c>
      <c r="H40" s="66">
        <v>6</v>
      </c>
      <c r="I40" s="66">
        <f t="shared" ref="I40:I46" si="2">G40/H40</f>
        <v>16</v>
      </c>
      <c r="J40" s="66">
        <v>2</v>
      </c>
      <c r="K40" s="66" t="s">
        <v>30</v>
      </c>
      <c r="L40" s="68">
        <v>54670</v>
      </c>
      <c r="M40" s="68">
        <v>12773</v>
      </c>
      <c r="N40" s="64">
        <v>43861</v>
      </c>
      <c r="O40" s="63" t="s">
        <v>27</v>
      </c>
      <c r="P40" s="60"/>
      <c r="Q40" s="98"/>
      <c r="R40" s="98"/>
      <c r="S40" s="98"/>
      <c r="T40" s="98"/>
      <c r="U40" s="100"/>
      <c r="V40" s="99"/>
      <c r="W40" s="99"/>
      <c r="X40" s="59"/>
      <c r="Y40" s="100"/>
      <c r="Z40" s="100"/>
    </row>
    <row r="41" spans="1:26" ht="25.35" customHeight="1">
      <c r="A41" s="157">
        <v>25</v>
      </c>
      <c r="B41" s="122">
        <v>14</v>
      </c>
      <c r="C41" s="46" t="s">
        <v>486</v>
      </c>
      <c r="D41" s="68">
        <v>141</v>
      </c>
      <c r="E41" s="162">
        <v>768.43000000000006</v>
      </c>
      <c r="F41" s="89">
        <f>(D41-E41)/E41</f>
        <v>-0.81650898585427434</v>
      </c>
      <c r="G41" s="68">
        <v>25</v>
      </c>
      <c r="H41" s="162">
        <v>4</v>
      </c>
      <c r="I41" s="66">
        <f t="shared" si="2"/>
        <v>6.25</v>
      </c>
      <c r="J41" s="66">
        <v>2</v>
      </c>
      <c r="K41" s="66">
        <v>4</v>
      </c>
      <c r="L41" s="68">
        <v>10725.52</v>
      </c>
      <c r="M41" s="68">
        <v>2008</v>
      </c>
      <c r="N41" s="64">
        <v>44365</v>
      </c>
      <c r="O41" s="63" t="s">
        <v>43</v>
      </c>
      <c r="P41" s="60"/>
      <c r="Q41" s="98"/>
      <c r="R41" s="98"/>
      <c r="S41" s="98"/>
      <c r="T41" s="98"/>
      <c r="U41" s="98"/>
      <c r="V41" s="99"/>
      <c r="W41" s="99"/>
      <c r="X41" s="59"/>
      <c r="Y41" s="100"/>
      <c r="Z41" s="100"/>
    </row>
    <row r="42" spans="1:26" ht="25.35" customHeight="1">
      <c r="A42" s="157">
        <v>26</v>
      </c>
      <c r="B42" s="122">
        <v>24</v>
      </c>
      <c r="C42" s="170" t="s">
        <v>75</v>
      </c>
      <c r="D42" s="163">
        <v>140</v>
      </c>
      <c r="E42" s="68">
        <v>40</v>
      </c>
      <c r="F42" s="89">
        <f>(D42-E42)/E42</f>
        <v>2.5</v>
      </c>
      <c r="G42" s="68">
        <v>25</v>
      </c>
      <c r="H42" s="162">
        <v>3</v>
      </c>
      <c r="I42" s="66">
        <f t="shared" si="2"/>
        <v>8.3333333333333339</v>
      </c>
      <c r="J42" s="66">
        <v>1</v>
      </c>
      <c r="K42" s="66">
        <v>10</v>
      </c>
      <c r="L42" s="68">
        <v>23280</v>
      </c>
      <c r="M42" s="68">
        <v>4092</v>
      </c>
      <c r="N42" s="64">
        <v>44323</v>
      </c>
      <c r="O42" s="63" t="s">
        <v>32</v>
      </c>
      <c r="P42" s="60"/>
      <c r="Q42" s="98"/>
      <c r="R42" s="98"/>
      <c r="S42" s="98"/>
      <c r="T42" s="98"/>
      <c r="U42" s="98"/>
      <c r="V42" s="99"/>
      <c r="W42" s="100"/>
      <c r="X42" s="99"/>
      <c r="Y42" s="59"/>
      <c r="Z42" s="100"/>
    </row>
    <row r="43" spans="1:26" ht="25.35" customHeight="1">
      <c r="A43" s="157">
        <v>27</v>
      </c>
      <c r="B43" s="167" t="s">
        <v>30</v>
      </c>
      <c r="C43" s="169" t="s">
        <v>92</v>
      </c>
      <c r="D43" s="163">
        <v>107</v>
      </c>
      <c r="E43" s="66" t="s">
        <v>30</v>
      </c>
      <c r="F43" s="162" t="s">
        <v>30</v>
      </c>
      <c r="G43" s="68">
        <v>25</v>
      </c>
      <c r="H43" s="165">
        <v>4</v>
      </c>
      <c r="I43" s="66">
        <f t="shared" si="2"/>
        <v>6.25</v>
      </c>
      <c r="J43" s="66">
        <v>1</v>
      </c>
      <c r="K43" s="66" t="s">
        <v>30</v>
      </c>
      <c r="L43" s="163">
        <v>6401.62</v>
      </c>
      <c r="M43" s="68">
        <v>1222</v>
      </c>
      <c r="N43" s="64">
        <v>44134</v>
      </c>
      <c r="O43" s="63" t="s">
        <v>56</v>
      </c>
      <c r="P43" s="60"/>
      <c r="Q43" s="98"/>
      <c r="R43" s="98"/>
      <c r="S43" s="98"/>
      <c r="T43" s="98"/>
      <c r="U43" s="98"/>
      <c r="V43" s="99"/>
      <c r="W43" s="100"/>
      <c r="X43" s="100"/>
      <c r="Y43" s="99"/>
      <c r="Z43" s="59"/>
    </row>
    <row r="44" spans="1:26" s="137" customFormat="1" ht="25.35" customHeight="1">
      <c r="A44" s="157">
        <v>28</v>
      </c>
      <c r="B44" s="177">
        <v>25</v>
      </c>
      <c r="C44" s="166" t="s">
        <v>44</v>
      </c>
      <c r="D44" s="163">
        <v>83</v>
      </c>
      <c r="E44" s="163">
        <v>35</v>
      </c>
      <c r="F44" s="168">
        <f>(D44-E44)/E44</f>
        <v>1.3714285714285714</v>
      </c>
      <c r="G44" s="163">
        <v>15</v>
      </c>
      <c r="H44" s="162">
        <v>3</v>
      </c>
      <c r="I44" s="162">
        <f t="shared" si="2"/>
        <v>5</v>
      </c>
      <c r="J44" s="162">
        <v>1</v>
      </c>
      <c r="K44" s="162">
        <v>11</v>
      </c>
      <c r="L44" s="163">
        <v>23278.42</v>
      </c>
      <c r="M44" s="163">
        <v>4216</v>
      </c>
      <c r="N44" s="160">
        <v>44316</v>
      </c>
      <c r="O44" s="158" t="s">
        <v>43</v>
      </c>
      <c r="P44" s="140"/>
      <c r="Q44" s="172"/>
      <c r="R44" s="172"/>
      <c r="S44" s="172"/>
      <c r="T44" s="172"/>
      <c r="U44" s="172"/>
      <c r="V44" s="173"/>
      <c r="W44" s="174"/>
      <c r="X44" s="139"/>
      <c r="Y44" s="173"/>
      <c r="Z44" s="174"/>
    </row>
    <row r="45" spans="1:26" s="137" customFormat="1" ht="25.35" customHeight="1">
      <c r="A45" s="157">
        <v>29</v>
      </c>
      <c r="B45" s="167" t="s">
        <v>30</v>
      </c>
      <c r="C45" s="166" t="s">
        <v>194</v>
      </c>
      <c r="D45" s="163">
        <v>22</v>
      </c>
      <c r="E45" s="162" t="s">
        <v>30</v>
      </c>
      <c r="F45" s="162" t="s">
        <v>30</v>
      </c>
      <c r="G45" s="163">
        <v>11</v>
      </c>
      <c r="H45" s="165">
        <v>2</v>
      </c>
      <c r="I45" s="162">
        <f t="shared" si="2"/>
        <v>5.5</v>
      </c>
      <c r="J45" s="162">
        <v>1</v>
      </c>
      <c r="K45" s="162" t="s">
        <v>30</v>
      </c>
      <c r="L45" s="163">
        <v>135921</v>
      </c>
      <c r="M45" s="163">
        <v>27989</v>
      </c>
      <c r="N45" s="160">
        <v>43896</v>
      </c>
      <c r="O45" s="158" t="s">
        <v>32</v>
      </c>
      <c r="P45" s="140"/>
      <c r="Q45" s="172"/>
      <c r="R45" s="172"/>
      <c r="S45" s="172"/>
      <c r="T45" s="172"/>
      <c r="U45" s="172"/>
      <c r="V45" s="173"/>
      <c r="W45" s="174"/>
      <c r="X45" s="174"/>
      <c r="Y45" s="173"/>
      <c r="Z45" s="139"/>
    </row>
    <row r="46" spans="1:26" ht="25.35" customHeight="1">
      <c r="A46" s="157">
        <v>30</v>
      </c>
      <c r="B46" s="167" t="s">
        <v>30</v>
      </c>
      <c r="C46" s="169" t="s">
        <v>65</v>
      </c>
      <c r="D46" s="68">
        <v>22</v>
      </c>
      <c r="E46" s="162" t="s">
        <v>30</v>
      </c>
      <c r="F46" s="162" t="s">
        <v>30</v>
      </c>
      <c r="G46" s="68">
        <v>8</v>
      </c>
      <c r="H46" s="165">
        <v>1</v>
      </c>
      <c r="I46" s="66">
        <f t="shared" si="2"/>
        <v>8</v>
      </c>
      <c r="J46" s="66">
        <v>1</v>
      </c>
      <c r="K46" s="66" t="s">
        <v>30</v>
      </c>
      <c r="L46" s="68">
        <v>49229</v>
      </c>
      <c r="M46" s="68">
        <v>9184</v>
      </c>
      <c r="N46" s="64">
        <v>43805</v>
      </c>
      <c r="O46" s="63" t="s">
        <v>43</v>
      </c>
      <c r="P46" s="60"/>
      <c r="Q46" s="98"/>
      <c r="R46" s="98"/>
      <c r="S46" s="98"/>
      <c r="T46" s="98"/>
      <c r="U46" s="98"/>
      <c r="V46" s="99"/>
      <c r="W46" s="100"/>
      <c r="X46" s="99"/>
      <c r="Y46" s="59"/>
      <c r="Z46" s="109"/>
    </row>
    <row r="47" spans="1:26" s="137" customFormat="1" ht="25.35" customHeight="1">
      <c r="A47" s="144"/>
      <c r="B47" s="144"/>
      <c r="C47" s="159" t="s">
        <v>116</v>
      </c>
      <c r="D47" s="145">
        <f>SUM(D35:D46)</f>
        <v>154629.15</v>
      </c>
      <c r="E47" s="145">
        <f>SUM(E35:E46)</f>
        <v>146794.13999999998</v>
      </c>
      <c r="F47" s="171">
        <f>(D47-E47)/E47</f>
        <v>5.3374133327120619E-2</v>
      </c>
      <c r="G47" s="145">
        <f>SUM(G35:G46)</f>
        <v>30790</v>
      </c>
      <c r="H47" s="145"/>
      <c r="I47" s="147"/>
      <c r="J47" s="146"/>
      <c r="K47" s="148"/>
      <c r="L47" s="149"/>
      <c r="M47" s="153"/>
      <c r="N47" s="150"/>
      <c r="O47" s="154"/>
      <c r="P47" s="140"/>
      <c r="R47" s="140"/>
    </row>
    <row r="48" spans="1:26" s="137" customFormat="1" ht="14.1" customHeight="1">
      <c r="A48" s="142"/>
      <c r="B48" s="151"/>
      <c r="C48" s="143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5"/>
      <c r="O48" s="141"/>
    </row>
    <row r="49" spans="1:26" ht="25.35" customHeight="1">
      <c r="A49" s="157">
        <v>31</v>
      </c>
      <c r="B49" s="167" t="s">
        <v>30</v>
      </c>
      <c r="C49" s="169" t="s">
        <v>132</v>
      </c>
      <c r="D49" s="68">
        <v>20</v>
      </c>
      <c r="E49" s="162" t="s">
        <v>30</v>
      </c>
      <c r="F49" s="162" t="s">
        <v>30</v>
      </c>
      <c r="G49" s="68">
        <v>4</v>
      </c>
      <c r="H49" s="66">
        <v>1</v>
      </c>
      <c r="I49" s="66">
        <f>G49/H49</f>
        <v>4</v>
      </c>
      <c r="J49" s="66">
        <v>1</v>
      </c>
      <c r="K49" s="66" t="s">
        <v>30</v>
      </c>
      <c r="L49" s="68">
        <v>5803.58</v>
      </c>
      <c r="M49" s="68">
        <v>1016</v>
      </c>
      <c r="N49" s="64">
        <v>44358</v>
      </c>
      <c r="O49" s="63" t="s">
        <v>27</v>
      </c>
      <c r="P49" s="60"/>
      <c r="Q49" s="98"/>
      <c r="R49" s="98"/>
      <c r="S49" s="98"/>
      <c r="T49" s="98"/>
      <c r="U49" s="98"/>
      <c r="V49" s="99"/>
      <c r="W49" s="59"/>
      <c r="X49" s="100"/>
      <c r="Y49" s="100"/>
      <c r="Z49" s="99"/>
    </row>
    <row r="50" spans="1:26" ht="25.35" customHeight="1">
      <c r="A50" s="157">
        <v>32</v>
      </c>
      <c r="B50" s="122">
        <v>26</v>
      </c>
      <c r="C50" s="85" t="s">
        <v>109</v>
      </c>
      <c r="D50" s="68">
        <v>14</v>
      </c>
      <c r="E50" s="66">
        <v>29</v>
      </c>
      <c r="F50" s="89">
        <f>(D50-E50)/E50</f>
        <v>-0.51724137931034486</v>
      </c>
      <c r="G50" s="68">
        <v>2</v>
      </c>
      <c r="H50" s="66">
        <v>1</v>
      </c>
      <c r="I50" s="66">
        <f>G50/H50</f>
        <v>2</v>
      </c>
      <c r="J50" s="66">
        <v>1</v>
      </c>
      <c r="K50" s="66" t="s">
        <v>30</v>
      </c>
      <c r="L50" s="68">
        <v>5066.6799999999994</v>
      </c>
      <c r="M50" s="68">
        <v>809</v>
      </c>
      <c r="N50" s="64">
        <v>44337</v>
      </c>
      <c r="O50" s="63" t="s">
        <v>43</v>
      </c>
      <c r="P50" s="60"/>
      <c r="R50" s="65"/>
      <c r="T50" s="60"/>
      <c r="U50" s="59"/>
      <c r="V50" s="59"/>
      <c r="W50" s="60"/>
      <c r="X50" s="59"/>
      <c r="Y50" s="59"/>
      <c r="Z50" s="59"/>
    </row>
    <row r="51" spans="1:26" ht="25.35" customHeight="1">
      <c r="A51" s="16"/>
      <c r="B51" s="16"/>
      <c r="C51" s="39" t="s">
        <v>154</v>
      </c>
      <c r="D51" s="61">
        <f>SUM(D47:D50)</f>
        <v>154663.15</v>
      </c>
      <c r="E51" s="145">
        <f>SUM(E47:E50)</f>
        <v>146823.13999999998</v>
      </c>
      <c r="F51" s="171">
        <f>(D51-E51)/E51</f>
        <v>5.3397645629973657E-2</v>
      </c>
      <c r="G51" s="145">
        <f>SUM(G47:G50)</f>
        <v>30796</v>
      </c>
      <c r="H51" s="61"/>
      <c r="I51" s="19"/>
      <c r="J51" s="18"/>
      <c r="K51" s="20"/>
      <c r="L51" s="21"/>
      <c r="M51" s="25"/>
      <c r="N51" s="22"/>
      <c r="O51" s="26"/>
    </row>
    <row r="52" spans="1:26" ht="23.1" customHeight="1"/>
    <row r="53" spans="1:26" ht="17.25" customHeight="1"/>
    <row r="66" spans="16:18">
      <c r="R66" s="60"/>
    </row>
    <row r="69" spans="16:18">
      <c r="P69" s="60"/>
    </row>
    <row r="73" spans="16:18" ht="12" customHeight="1"/>
  </sheetData>
  <sortState xmlns:xlrd2="http://schemas.microsoft.com/office/spreadsheetml/2017/richdata2" ref="B13:O50">
    <sortCondition descending="1" ref="D13:D5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2C530-D62E-407D-A1E8-DCF99A2E0899}">
  <dimension ref="A1:Z65"/>
  <sheetViews>
    <sheetView zoomScale="60" zoomScaleNormal="60" workbookViewId="0">
      <selection sqref="A1:XFD1048576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3.6640625" style="58" customWidth="1"/>
    <col min="24" max="24" width="11.44140625" style="58" customWidth="1"/>
    <col min="25" max="25" width="12" style="58" bestFit="1" customWidth="1"/>
    <col min="26" max="26" width="14.88671875" style="58" customWidth="1"/>
    <col min="27" max="16384" width="8.88671875" style="58"/>
  </cols>
  <sheetData>
    <row r="1" spans="1:26" ht="19.5" customHeight="1">
      <c r="E1" s="2" t="s">
        <v>177</v>
      </c>
      <c r="F1" s="2"/>
      <c r="G1" s="2"/>
      <c r="H1" s="2"/>
      <c r="I1" s="2"/>
    </row>
    <row r="2" spans="1:26" ht="19.5" customHeight="1">
      <c r="E2" s="2" t="s">
        <v>178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175</v>
      </c>
      <c r="E6" s="4" t="s">
        <v>166</v>
      </c>
      <c r="F6" s="343"/>
      <c r="G6" s="4" t="s">
        <v>175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128"/>
      <c r="E9" s="128"/>
      <c r="F9" s="342" t="s">
        <v>15</v>
      </c>
      <c r="G9" s="128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 ht="21.6">
      <c r="A10" s="346"/>
      <c r="B10" s="346"/>
      <c r="C10" s="343"/>
      <c r="D10" s="129" t="s">
        <v>176</v>
      </c>
      <c r="E10" s="129" t="s">
        <v>167</v>
      </c>
      <c r="F10" s="343"/>
      <c r="G10" s="129" t="s">
        <v>176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129" t="s">
        <v>14</v>
      </c>
      <c r="E11" s="4" t="s">
        <v>14</v>
      </c>
      <c r="F11" s="343"/>
      <c r="G11" s="129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60"/>
      <c r="T11" s="60"/>
      <c r="U11" s="59"/>
    </row>
    <row r="12" spans="1:26" ht="15.6" customHeight="1" thickBot="1">
      <c r="A12" s="346"/>
      <c r="B12" s="347"/>
      <c r="C12" s="344"/>
      <c r="D12" s="130"/>
      <c r="E12" s="5" t="s">
        <v>2</v>
      </c>
      <c r="F12" s="344"/>
      <c r="G12" s="130" t="s">
        <v>17</v>
      </c>
      <c r="H12" s="32"/>
      <c r="I12" s="344"/>
      <c r="J12" s="32"/>
      <c r="K12" s="32"/>
      <c r="L12" s="32"/>
      <c r="M12" s="32"/>
      <c r="N12" s="32"/>
      <c r="O12" s="344"/>
      <c r="R12" s="60"/>
      <c r="T12" s="60"/>
      <c r="U12" s="59"/>
      <c r="V12" s="59"/>
      <c r="W12" s="59"/>
      <c r="Y12" s="8"/>
      <c r="Z12" s="33"/>
    </row>
    <row r="13" spans="1:26" ht="25.35" customHeight="1">
      <c r="A13" s="62">
        <v>1</v>
      </c>
      <c r="B13" s="62">
        <v>1</v>
      </c>
      <c r="C13" s="46" t="s">
        <v>163</v>
      </c>
      <c r="D13" s="68">
        <v>47973.79</v>
      </c>
      <c r="E13" s="66">
        <v>76013.69</v>
      </c>
      <c r="F13" s="89">
        <f>(D13-E13)/E13</f>
        <v>-0.36887960576575091</v>
      </c>
      <c r="G13" s="68">
        <v>7240</v>
      </c>
      <c r="H13" s="66">
        <v>304</v>
      </c>
      <c r="I13" s="66">
        <f t="shared" ref="I13:I20" si="0">G13/H13</f>
        <v>23.815789473684209</v>
      </c>
      <c r="J13" s="66">
        <v>13</v>
      </c>
      <c r="K13" s="66">
        <v>2</v>
      </c>
      <c r="L13" s="68">
        <v>132825</v>
      </c>
      <c r="M13" s="68">
        <v>20652</v>
      </c>
      <c r="N13" s="64">
        <v>44372</v>
      </c>
      <c r="O13" s="63" t="s">
        <v>52</v>
      </c>
      <c r="P13" s="60"/>
      <c r="R13" s="65"/>
      <c r="T13" s="60"/>
      <c r="U13" s="59"/>
      <c r="V13" s="59"/>
      <c r="W13" s="59"/>
      <c r="X13" s="59"/>
      <c r="Y13" s="60"/>
      <c r="Z13" s="59"/>
    </row>
    <row r="14" spans="1:26" ht="25.35" customHeight="1">
      <c r="A14" s="62">
        <v>2</v>
      </c>
      <c r="B14" s="122" t="s">
        <v>67</v>
      </c>
      <c r="C14" s="46" t="s">
        <v>179</v>
      </c>
      <c r="D14" s="68">
        <v>19099.13</v>
      </c>
      <c r="E14" s="66" t="s">
        <v>30</v>
      </c>
      <c r="F14" s="66" t="s">
        <v>30</v>
      </c>
      <c r="G14" s="68">
        <v>4172</v>
      </c>
      <c r="H14" s="66">
        <v>324</v>
      </c>
      <c r="I14" s="66">
        <f t="shared" si="0"/>
        <v>12.876543209876543</v>
      </c>
      <c r="J14" s="66">
        <v>17</v>
      </c>
      <c r="K14" s="66">
        <v>1</v>
      </c>
      <c r="L14" s="68">
        <v>19099</v>
      </c>
      <c r="M14" s="68">
        <v>4172</v>
      </c>
      <c r="N14" s="64">
        <v>44379</v>
      </c>
      <c r="O14" s="63" t="s">
        <v>52</v>
      </c>
      <c r="P14" s="60"/>
      <c r="R14" s="65"/>
      <c r="T14" s="60"/>
      <c r="U14" s="59"/>
      <c r="V14" s="59"/>
      <c r="W14" s="59"/>
      <c r="X14" s="59"/>
      <c r="Y14" s="60"/>
      <c r="Z14" s="59"/>
    </row>
    <row r="15" spans="1:26" ht="25.35" customHeight="1">
      <c r="A15" s="62">
        <v>3</v>
      </c>
      <c r="B15" s="122" t="s">
        <v>67</v>
      </c>
      <c r="C15" s="46" t="s">
        <v>180</v>
      </c>
      <c r="D15" s="68">
        <v>15121.62</v>
      </c>
      <c r="E15" s="66" t="s">
        <v>30</v>
      </c>
      <c r="F15" s="66" t="s">
        <v>30</v>
      </c>
      <c r="G15" s="68">
        <v>2531</v>
      </c>
      <c r="H15" s="66">
        <v>215</v>
      </c>
      <c r="I15" s="66">
        <f t="shared" si="0"/>
        <v>11.772093023255813</v>
      </c>
      <c r="J15" s="66">
        <v>14</v>
      </c>
      <c r="K15" s="66">
        <v>1</v>
      </c>
      <c r="L15" s="68">
        <v>15122</v>
      </c>
      <c r="M15" s="68">
        <v>2531</v>
      </c>
      <c r="N15" s="64">
        <v>44379</v>
      </c>
      <c r="O15" s="63" t="s">
        <v>52</v>
      </c>
      <c r="P15" s="60"/>
      <c r="Q15" s="98"/>
      <c r="R15" s="98"/>
      <c r="S15" s="98"/>
      <c r="T15" s="98"/>
      <c r="U15" s="98"/>
      <c r="V15" s="99"/>
      <c r="W15" s="100"/>
      <c r="X15" s="59"/>
      <c r="Y15" s="99"/>
      <c r="Z15" s="100"/>
    </row>
    <row r="16" spans="1:26" ht="25.35" customHeight="1">
      <c r="A16" s="62">
        <v>4</v>
      </c>
      <c r="B16" s="62">
        <v>2</v>
      </c>
      <c r="C16" s="131" t="s">
        <v>170</v>
      </c>
      <c r="D16" s="68">
        <v>12654.89</v>
      </c>
      <c r="E16" s="66">
        <v>15825.29</v>
      </c>
      <c r="F16" s="89">
        <f>(D16-E16)/E16</f>
        <v>-0.20033756095464925</v>
      </c>
      <c r="G16" s="68">
        <v>2754</v>
      </c>
      <c r="H16" s="66">
        <v>191</v>
      </c>
      <c r="I16" s="66">
        <f t="shared" si="0"/>
        <v>14.418848167539267</v>
      </c>
      <c r="J16" s="66">
        <v>13</v>
      </c>
      <c r="K16" s="66">
        <v>2</v>
      </c>
      <c r="L16" s="68">
        <v>28480.18</v>
      </c>
      <c r="M16" s="68">
        <v>6359</v>
      </c>
      <c r="N16" s="64">
        <v>44372</v>
      </c>
      <c r="O16" s="63" t="s">
        <v>43</v>
      </c>
      <c r="P16" s="60"/>
      <c r="Q16" s="98"/>
      <c r="R16" s="98"/>
      <c r="S16" s="98"/>
      <c r="T16" s="98"/>
      <c r="U16" s="98"/>
      <c r="V16" s="99"/>
      <c r="W16" s="100"/>
      <c r="X16" s="59"/>
      <c r="Y16" s="99"/>
      <c r="Z16" s="100"/>
    </row>
    <row r="17" spans="1:26" ht="25.35" customHeight="1">
      <c r="A17" s="62">
        <v>5</v>
      </c>
      <c r="B17" s="62">
        <v>4</v>
      </c>
      <c r="C17" s="46" t="s">
        <v>124</v>
      </c>
      <c r="D17" s="68">
        <v>8278.99</v>
      </c>
      <c r="E17" s="66">
        <v>9390.65</v>
      </c>
      <c r="F17" s="89">
        <f>(D17-E17)/E17</f>
        <v>-0.11837945190162555</v>
      </c>
      <c r="G17" s="68">
        <v>1735</v>
      </c>
      <c r="H17" s="66">
        <v>118</v>
      </c>
      <c r="I17" s="66">
        <f t="shared" si="0"/>
        <v>14.703389830508474</v>
      </c>
      <c r="J17" s="66">
        <v>10</v>
      </c>
      <c r="K17" s="66">
        <v>5</v>
      </c>
      <c r="L17" s="68">
        <v>64878</v>
      </c>
      <c r="M17" s="68">
        <v>14597</v>
      </c>
      <c r="N17" s="64">
        <v>44351</v>
      </c>
      <c r="O17" s="63" t="s">
        <v>52</v>
      </c>
      <c r="P17" s="60"/>
      <c r="Q17" s="98"/>
      <c r="R17" s="98"/>
      <c r="S17" s="98"/>
      <c r="T17" s="98"/>
      <c r="U17" s="98"/>
      <c r="V17" s="99"/>
      <c r="W17" s="100"/>
      <c r="X17" s="59"/>
      <c r="Y17" s="99"/>
      <c r="Z17" s="100"/>
    </row>
    <row r="18" spans="1:26" ht="25.35" customHeight="1">
      <c r="A18" s="62">
        <v>6</v>
      </c>
      <c r="B18" s="62">
        <v>6</v>
      </c>
      <c r="C18" s="46" t="s">
        <v>131</v>
      </c>
      <c r="D18" s="68">
        <v>7579.77</v>
      </c>
      <c r="E18" s="66">
        <v>9057.27</v>
      </c>
      <c r="F18" s="89">
        <f>(D18-E18)/E18</f>
        <v>-0.16312862485053442</v>
      </c>
      <c r="G18" s="68">
        <v>1609</v>
      </c>
      <c r="H18" s="66">
        <v>115</v>
      </c>
      <c r="I18" s="66">
        <f t="shared" si="0"/>
        <v>13.991304347826087</v>
      </c>
      <c r="J18" s="66">
        <v>9</v>
      </c>
      <c r="K18" s="66">
        <v>4</v>
      </c>
      <c r="L18" s="68">
        <v>59808.79</v>
      </c>
      <c r="M18" s="68">
        <v>13065</v>
      </c>
      <c r="N18" s="64">
        <v>44358</v>
      </c>
      <c r="O18" s="63" t="s">
        <v>73</v>
      </c>
      <c r="P18" s="60"/>
      <c r="Q18" s="98"/>
      <c r="R18" s="98"/>
      <c r="S18" s="98"/>
      <c r="T18" s="98"/>
      <c r="U18" s="98"/>
      <c r="V18" s="99"/>
      <c r="W18" s="100"/>
      <c r="X18" s="59"/>
      <c r="Y18" s="99"/>
      <c r="Z18" s="100"/>
    </row>
    <row r="19" spans="1:26" ht="25.35" customHeight="1">
      <c r="A19" s="62">
        <v>7</v>
      </c>
      <c r="B19" s="62">
        <v>3</v>
      </c>
      <c r="C19" s="46" t="s">
        <v>121</v>
      </c>
      <c r="D19" s="68">
        <v>7071.78</v>
      </c>
      <c r="E19" s="66">
        <v>11443.66</v>
      </c>
      <c r="F19" s="89">
        <f>(D19-E19)/E19</f>
        <v>-0.3820351181352819</v>
      </c>
      <c r="G19" s="68">
        <v>1057</v>
      </c>
      <c r="H19" s="66">
        <v>40</v>
      </c>
      <c r="I19" s="66">
        <f t="shared" si="0"/>
        <v>26.425000000000001</v>
      </c>
      <c r="J19" s="66">
        <v>7</v>
      </c>
      <c r="K19" s="66">
        <v>5</v>
      </c>
      <c r="L19" s="68">
        <v>97687.679999999993</v>
      </c>
      <c r="M19" s="68">
        <v>15698</v>
      </c>
      <c r="N19" s="64">
        <v>44351</v>
      </c>
      <c r="O19" s="63" t="s">
        <v>34</v>
      </c>
      <c r="P19" s="60"/>
      <c r="Q19" s="98"/>
      <c r="R19" s="98"/>
      <c r="S19" s="98"/>
      <c r="T19" s="98"/>
      <c r="U19" s="98"/>
      <c r="V19" s="99"/>
      <c r="W19" s="100"/>
      <c r="X19" s="59"/>
      <c r="Y19" s="99"/>
      <c r="Z19" s="100"/>
    </row>
    <row r="20" spans="1:26" ht="25.35" customHeight="1">
      <c r="A20" s="62">
        <v>8</v>
      </c>
      <c r="B20" s="122" t="s">
        <v>67</v>
      </c>
      <c r="C20" s="46" t="s">
        <v>181</v>
      </c>
      <c r="D20" s="68">
        <v>6875.58</v>
      </c>
      <c r="E20" s="66" t="s">
        <v>30</v>
      </c>
      <c r="F20" s="66" t="s">
        <v>30</v>
      </c>
      <c r="G20" s="68">
        <v>1187</v>
      </c>
      <c r="H20" s="66">
        <v>164</v>
      </c>
      <c r="I20" s="66">
        <f t="shared" si="0"/>
        <v>7.2378048780487809</v>
      </c>
      <c r="J20" s="66">
        <v>14</v>
      </c>
      <c r="K20" s="66">
        <v>1</v>
      </c>
      <c r="L20" s="68">
        <v>6875.58</v>
      </c>
      <c r="M20" s="68">
        <v>1187</v>
      </c>
      <c r="N20" s="64">
        <v>44379</v>
      </c>
      <c r="O20" s="63" t="s">
        <v>43</v>
      </c>
      <c r="P20" s="60"/>
      <c r="Q20" s="98"/>
      <c r="R20" s="98"/>
      <c r="S20" s="98"/>
      <c r="T20" s="98"/>
      <c r="U20" s="98"/>
      <c r="V20" s="99"/>
      <c r="W20" s="100"/>
      <c r="X20" s="59"/>
      <c r="Y20" s="99"/>
      <c r="Z20" s="100"/>
    </row>
    <row r="21" spans="1:26" ht="25.35" customHeight="1">
      <c r="A21" s="62">
        <v>9</v>
      </c>
      <c r="B21" s="62">
        <v>5</v>
      </c>
      <c r="C21" s="46" t="s">
        <v>159</v>
      </c>
      <c r="D21" s="68">
        <v>5403</v>
      </c>
      <c r="E21" s="66">
        <v>9343</v>
      </c>
      <c r="F21" s="89">
        <f>(D21-E21)/E21</f>
        <v>-0.42170609012094618</v>
      </c>
      <c r="G21" s="68">
        <v>880</v>
      </c>
      <c r="H21" s="66" t="s">
        <v>30</v>
      </c>
      <c r="I21" s="66" t="s">
        <v>30</v>
      </c>
      <c r="J21" s="66">
        <v>9</v>
      </c>
      <c r="K21" s="66">
        <v>3</v>
      </c>
      <c r="L21" s="68">
        <v>31230</v>
      </c>
      <c r="M21" s="68">
        <v>5278</v>
      </c>
      <c r="N21" s="64">
        <v>44365</v>
      </c>
      <c r="O21" s="63" t="s">
        <v>31</v>
      </c>
      <c r="P21" s="60"/>
      <c r="R21" s="65"/>
      <c r="T21" s="60"/>
      <c r="U21" s="59"/>
      <c r="V21" s="59"/>
      <c r="W21" s="59"/>
      <c r="X21" s="59"/>
      <c r="Y21" s="60"/>
      <c r="Z21" s="59"/>
    </row>
    <row r="22" spans="1:26" ht="25.35" customHeight="1">
      <c r="A22" s="62">
        <v>10</v>
      </c>
      <c r="B22" s="62">
        <v>7</v>
      </c>
      <c r="C22" s="46" t="s">
        <v>111</v>
      </c>
      <c r="D22" s="68">
        <v>4306.87</v>
      </c>
      <c r="E22" s="68">
        <v>8900.6</v>
      </c>
      <c r="F22" s="89">
        <f>(D22-E22)/E22</f>
        <v>-0.51611464395658724</v>
      </c>
      <c r="G22" s="68">
        <v>692</v>
      </c>
      <c r="H22" s="66">
        <v>36</v>
      </c>
      <c r="I22" s="66">
        <f>G22/H22</f>
        <v>19.222222222222221</v>
      </c>
      <c r="J22" s="66">
        <v>7</v>
      </c>
      <c r="K22" s="66">
        <v>6</v>
      </c>
      <c r="L22" s="68">
        <v>103023</v>
      </c>
      <c r="M22" s="68">
        <v>16396</v>
      </c>
      <c r="N22" s="64">
        <v>44344</v>
      </c>
      <c r="O22" s="63" t="s">
        <v>113</v>
      </c>
      <c r="P22" s="60"/>
      <c r="Q22" s="98"/>
      <c r="R22" s="98"/>
      <c r="S22" s="98"/>
      <c r="T22" s="98"/>
      <c r="U22" s="98"/>
      <c r="V22" s="99"/>
      <c r="W22" s="100"/>
      <c r="X22" s="99"/>
      <c r="Y22" s="59"/>
      <c r="Z22" s="100"/>
    </row>
    <row r="23" spans="1:26" ht="25.35" customHeight="1">
      <c r="A23" s="16"/>
      <c r="B23" s="16"/>
      <c r="C23" s="39" t="s">
        <v>29</v>
      </c>
      <c r="D23" s="61">
        <f>SUM(D13:D22)</f>
        <v>134365.42000000001</v>
      </c>
      <c r="E23" s="61">
        <f>SUM(E13:E22)</f>
        <v>139974.16</v>
      </c>
      <c r="F23" s="93">
        <f>(D23-E23)/E23</f>
        <v>-4.0069824316145142E-2</v>
      </c>
      <c r="G23" s="61">
        <f>SUM(G13:G22)</f>
        <v>23857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62">
        <v>11</v>
      </c>
      <c r="B25" s="122" t="s">
        <v>67</v>
      </c>
      <c r="C25" s="46" t="s">
        <v>184</v>
      </c>
      <c r="D25" s="68">
        <v>4154</v>
      </c>
      <c r="E25" s="66" t="s">
        <v>30</v>
      </c>
      <c r="F25" s="66" t="s">
        <v>30</v>
      </c>
      <c r="G25" s="68">
        <v>744</v>
      </c>
      <c r="H25" s="66" t="s">
        <v>30</v>
      </c>
      <c r="I25" s="66" t="s">
        <v>30</v>
      </c>
      <c r="J25" s="66">
        <v>11</v>
      </c>
      <c r="K25" s="66">
        <v>1</v>
      </c>
      <c r="L25" s="68" t="s">
        <v>186</v>
      </c>
      <c r="M25" s="68">
        <v>744</v>
      </c>
      <c r="N25" s="64">
        <v>44379</v>
      </c>
      <c r="O25" s="63" t="s">
        <v>31</v>
      </c>
      <c r="P25" s="60"/>
      <c r="Q25" s="98"/>
      <c r="R25" s="98"/>
      <c r="S25" s="98"/>
      <c r="T25" s="98"/>
      <c r="U25" s="98"/>
      <c r="V25" s="99"/>
      <c r="W25" s="100"/>
      <c r="X25" s="99"/>
      <c r="Y25" s="59"/>
      <c r="Z25" s="100"/>
    </row>
    <row r="26" spans="1:26" ht="25.35" customHeight="1">
      <c r="A26" s="62">
        <v>12</v>
      </c>
      <c r="B26" s="122" t="s">
        <v>67</v>
      </c>
      <c r="C26" s="46" t="s">
        <v>182</v>
      </c>
      <c r="D26" s="68">
        <v>2952.58</v>
      </c>
      <c r="E26" s="66" t="s">
        <v>30</v>
      </c>
      <c r="F26" s="66" t="s">
        <v>30</v>
      </c>
      <c r="G26" s="68">
        <v>590</v>
      </c>
      <c r="H26" s="66">
        <v>25</v>
      </c>
      <c r="I26" s="66">
        <f t="shared" ref="I26:I33" si="1">G26/H26</f>
        <v>23.6</v>
      </c>
      <c r="J26" s="66">
        <v>5</v>
      </c>
      <c r="K26" s="66">
        <v>1</v>
      </c>
      <c r="L26" s="68">
        <v>2952.58</v>
      </c>
      <c r="M26" s="68">
        <v>590</v>
      </c>
      <c r="N26" s="64">
        <v>44379</v>
      </c>
      <c r="O26" s="63" t="s">
        <v>183</v>
      </c>
      <c r="P26" s="60"/>
      <c r="Q26" s="98"/>
      <c r="R26" s="98"/>
      <c r="S26" s="98"/>
      <c r="T26" s="98"/>
      <c r="U26" s="98"/>
      <c r="V26" s="99"/>
      <c r="W26" s="100"/>
      <c r="X26" s="59"/>
      <c r="Y26" s="99"/>
      <c r="Z26" s="100"/>
    </row>
    <row r="27" spans="1:26" ht="25.35" customHeight="1">
      <c r="A27" s="62">
        <v>13</v>
      </c>
      <c r="B27" s="122" t="s">
        <v>67</v>
      </c>
      <c r="C27" s="46" t="s">
        <v>185</v>
      </c>
      <c r="D27" s="68">
        <v>2495.1</v>
      </c>
      <c r="E27" s="66" t="s">
        <v>30</v>
      </c>
      <c r="F27" s="66" t="s">
        <v>30</v>
      </c>
      <c r="G27" s="68">
        <v>420</v>
      </c>
      <c r="H27" s="66">
        <v>112</v>
      </c>
      <c r="I27" s="66">
        <f t="shared" si="1"/>
        <v>3.75</v>
      </c>
      <c r="J27" s="66">
        <v>11</v>
      </c>
      <c r="K27" s="66">
        <v>1</v>
      </c>
      <c r="L27" s="68">
        <v>2495</v>
      </c>
      <c r="M27" s="68">
        <v>429</v>
      </c>
      <c r="N27" s="64">
        <v>44379</v>
      </c>
      <c r="O27" s="63" t="s">
        <v>33</v>
      </c>
      <c r="P27" s="60"/>
      <c r="R27" s="65"/>
      <c r="T27" s="60"/>
      <c r="U27" s="59"/>
      <c r="V27" s="59"/>
      <c r="W27" s="59"/>
      <c r="X27" s="59"/>
      <c r="Y27" s="59"/>
      <c r="Z27" s="60"/>
    </row>
    <row r="28" spans="1:26" ht="25.35" customHeight="1">
      <c r="A28" s="62">
        <v>14</v>
      </c>
      <c r="B28" s="62">
        <v>8</v>
      </c>
      <c r="C28" s="46" t="s">
        <v>486</v>
      </c>
      <c r="D28" s="68">
        <v>768.43000000000006</v>
      </c>
      <c r="E28" s="66">
        <v>3431.57</v>
      </c>
      <c r="F28" s="89">
        <f>(D28-E28)/E28</f>
        <v>-0.77607042840449125</v>
      </c>
      <c r="G28" s="68">
        <v>142</v>
      </c>
      <c r="H28" s="66">
        <v>15</v>
      </c>
      <c r="I28" s="66">
        <f t="shared" si="1"/>
        <v>9.4666666666666668</v>
      </c>
      <c r="J28" s="66">
        <v>5</v>
      </c>
      <c r="K28" s="66">
        <v>3</v>
      </c>
      <c r="L28" s="68">
        <v>10584.52</v>
      </c>
      <c r="M28" s="68">
        <v>1983</v>
      </c>
      <c r="N28" s="64">
        <v>44365</v>
      </c>
      <c r="O28" s="63" t="s">
        <v>43</v>
      </c>
      <c r="P28" s="60"/>
      <c r="Q28" s="98"/>
      <c r="R28" s="98"/>
      <c r="S28" s="98"/>
      <c r="T28" s="98"/>
      <c r="U28" s="98"/>
      <c r="V28" s="99"/>
      <c r="W28" s="100"/>
      <c r="X28" s="59"/>
      <c r="Y28" s="99"/>
      <c r="Z28" s="100"/>
    </row>
    <row r="29" spans="1:26" ht="25.35" customHeight="1">
      <c r="A29" s="62">
        <v>15</v>
      </c>
      <c r="B29" s="62">
        <v>11</v>
      </c>
      <c r="C29" s="85" t="s">
        <v>112</v>
      </c>
      <c r="D29" s="68">
        <v>733.98</v>
      </c>
      <c r="E29" s="68">
        <v>1585.68</v>
      </c>
      <c r="F29" s="89">
        <f>(D29-E29)/E29</f>
        <v>-0.5371197215074921</v>
      </c>
      <c r="G29" s="68">
        <v>137</v>
      </c>
      <c r="H29" s="66">
        <v>9</v>
      </c>
      <c r="I29" s="66">
        <f t="shared" si="1"/>
        <v>15.222222222222221</v>
      </c>
      <c r="J29" s="66">
        <v>2</v>
      </c>
      <c r="K29" s="66">
        <v>6</v>
      </c>
      <c r="L29" s="68">
        <v>24349</v>
      </c>
      <c r="M29" s="68">
        <v>4255</v>
      </c>
      <c r="N29" s="64">
        <v>44344</v>
      </c>
      <c r="O29" s="63" t="s">
        <v>32</v>
      </c>
      <c r="P29" s="60"/>
      <c r="R29" s="65"/>
      <c r="T29" s="60"/>
      <c r="U29" s="59"/>
      <c r="V29" s="59"/>
      <c r="W29" s="60"/>
      <c r="X29" s="59"/>
      <c r="Y29" s="59"/>
      <c r="Z29" s="59"/>
    </row>
    <row r="30" spans="1:26" ht="25.35" customHeight="1">
      <c r="A30" s="62">
        <v>16</v>
      </c>
      <c r="B30" s="62">
        <v>13</v>
      </c>
      <c r="C30" s="46" t="s">
        <v>93</v>
      </c>
      <c r="D30" s="68">
        <v>639.13</v>
      </c>
      <c r="E30" s="68">
        <v>1275.8399999999999</v>
      </c>
      <c r="F30" s="89">
        <f>(D30-E30)/E30</f>
        <v>-0.49905160521695507</v>
      </c>
      <c r="G30" s="68">
        <v>138</v>
      </c>
      <c r="H30" s="66">
        <v>14</v>
      </c>
      <c r="I30" s="66">
        <f t="shared" si="1"/>
        <v>9.8571428571428577</v>
      </c>
      <c r="J30" s="66">
        <v>2</v>
      </c>
      <c r="K30" s="66">
        <v>7</v>
      </c>
      <c r="L30" s="68">
        <v>53938</v>
      </c>
      <c r="M30" s="68">
        <v>11662</v>
      </c>
      <c r="N30" s="64">
        <v>44337</v>
      </c>
      <c r="O30" s="63" t="s">
        <v>32</v>
      </c>
      <c r="P30" s="60"/>
      <c r="Q30" s="98"/>
      <c r="R30" s="98"/>
      <c r="S30" s="98"/>
      <c r="T30" s="98"/>
      <c r="U30" s="100"/>
      <c r="V30" s="99"/>
      <c r="W30" s="99"/>
      <c r="X30" s="100"/>
      <c r="Y30" s="59"/>
      <c r="Z30" s="100"/>
    </row>
    <row r="31" spans="1:26" ht="25.35" customHeight="1">
      <c r="A31" s="62">
        <v>17</v>
      </c>
      <c r="B31" s="62">
        <v>9</v>
      </c>
      <c r="C31" s="46" t="s">
        <v>173</v>
      </c>
      <c r="D31" s="68">
        <v>510.3</v>
      </c>
      <c r="E31" s="66">
        <v>2016.95</v>
      </c>
      <c r="F31" s="89">
        <f>(D31-E31)/E31</f>
        <v>-0.74699422395200676</v>
      </c>
      <c r="G31" s="68">
        <v>89</v>
      </c>
      <c r="H31" s="66">
        <v>7</v>
      </c>
      <c r="I31" s="66">
        <f t="shared" si="1"/>
        <v>12.714285714285714</v>
      </c>
      <c r="J31" s="66">
        <v>1</v>
      </c>
      <c r="K31" s="66">
        <v>2</v>
      </c>
      <c r="L31" s="68">
        <v>2527.25</v>
      </c>
      <c r="M31" s="68">
        <v>420</v>
      </c>
      <c r="N31" s="64">
        <v>44372</v>
      </c>
      <c r="O31" s="63" t="s">
        <v>56</v>
      </c>
      <c r="P31" s="60"/>
      <c r="Q31" s="98"/>
      <c r="R31" s="98"/>
      <c r="S31" s="98"/>
      <c r="T31" s="98"/>
      <c r="U31" s="100"/>
      <c r="V31" s="99"/>
      <c r="W31" s="100"/>
      <c r="X31" s="99"/>
      <c r="Y31" s="59"/>
      <c r="Z31" s="100"/>
    </row>
    <row r="32" spans="1:26" ht="25.35" customHeight="1">
      <c r="A32" s="62">
        <v>18</v>
      </c>
      <c r="B32" s="62">
        <v>18</v>
      </c>
      <c r="C32" s="46" t="s">
        <v>51</v>
      </c>
      <c r="D32" s="68">
        <v>308.5</v>
      </c>
      <c r="E32" s="68">
        <v>201.49</v>
      </c>
      <c r="F32" s="89">
        <f>(D32-E32)/E32</f>
        <v>0.5310933545089086</v>
      </c>
      <c r="G32" s="68">
        <v>57</v>
      </c>
      <c r="H32" s="50">
        <v>7</v>
      </c>
      <c r="I32" s="66">
        <f t="shared" si="1"/>
        <v>8.1428571428571423</v>
      </c>
      <c r="J32" s="66">
        <v>2</v>
      </c>
      <c r="K32" s="66">
        <v>10</v>
      </c>
      <c r="L32" s="68">
        <v>44500</v>
      </c>
      <c r="M32" s="68">
        <v>9250</v>
      </c>
      <c r="N32" s="64">
        <v>44316</v>
      </c>
      <c r="O32" s="63" t="s">
        <v>32</v>
      </c>
      <c r="P32" s="60"/>
      <c r="Q32" s="98"/>
      <c r="R32" s="98"/>
      <c r="S32" s="98"/>
      <c r="T32" s="98"/>
      <c r="U32" s="98"/>
      <c r="V32" s="99"/>
      <c r="W32" s="99"/>
      <c r="X32" s="100"/>
      <c r="Y32" s="59"/>
      <c r="Z32" s="100"/>
    </row>
    <row r="33" spans="1:26" ht="25.35" customHeight="1">
      <c r="A33" s="62">
        <v>19</v>
      </c>
      <c r="B33" s="69" t="s">
        <v>30</v>
      </c>
      <c r="C33" s="67" t="s">
        <v>150</v>
      </c>
      <c r="D33" s="68">
        <v>181</v>
      </c>
      <c r="E33" s="66" t="s">
        <v>30</v>
      </c>
      <c r="F33" s="66" t="s">
        <v>30</v>
      </c>
      <c r="G33" s="68">
        <v>95</v>
      </c>
      <c r="H33" s="50">
        <v>8</v>
      </c>
      <c r="I33" s="66">
        <f t="shared" si="1"/>
        <v>11.875</v>
      </c>
      <c r="J33" s="66">
        <v>2</v>
      </c>
      <c r="K33" s="66" t="s">
        <v>30</v>
      </c>
      <c r="L33" s="68">
        <v>72485.36</v>
      </c>
      <c r="M33" s="68">
        <v>16273</v>
      </c>
      <c r="N33" s="64">
        <v>43749</v>
      </c>
      <c r="O33" s="63" t="s">
        <v>27</v>
      </c>
      <c r="P33" s="60"/>
      <c r="Q33" s="98"/>
      <c r="R33" s="98"/>
      <c r="S33" s="98"/>
      <c r="T33" s="98"/>
      <c r="U33" s="98"/>
      <c r="V33" s="99"/>
      <c r="W33" s="99"/>
      <c r="X33" s="100"/>
      <c r="Y33" s="59"/>
      <c r="Z33" s="100"/>
    </row>
    <row r="34" spans="1:26" ht="25.35" customHeight="1">
      <c r="A34" s="62">
        <v>20</v>
      </c>
      <c r="B34" s="62">
        <v>21</v>
      </c>
      <c r="C34" s="67" t="s">
        <v>98</v>
      </c>
      <c r="D34" s="68">
        <v>162</v>
      </c>
      <c r="E34" s="68">
        <v>154</v>
      </c>
      <c r="F34" s="89">
        <f>(D34-E34)/E34</f>
        <v>5.1948051948051951E-2</v>
      </c>
      <c r="G34" s="68">
        <v>31</v>
      </c>
      <c r="H34" s="66" t="s">
        <v>30</v>
      </c>
      <c r="I34" s="66" t="s">
        <v>30</v>
      </c>
      <c r="J34" s="66">
        <v>1</v>
      </c>
      <c r="K34" s="66">
        <v>8</v>
      </c>
      <c r="L34" s="68">
        <v>4551.92</v>
      </c>
      <c r="M34" s="68">
        <v>907</v>
      </c>
      <c r="N34" s="64">
        <v>44330</v>
      </c>
      <c r="O34" s="63" t="s">
        <v>99</v>
      </c>
      <c r="P34" s="60"/>
      <c r="Q34" s="98"/>
      <c r="R34" s="98"/>
      <c r="S34" s="98"/>
      <c r="T34" s="98"/>
      <c r="U34" s="98"/>
      <c r="V34" s="99"/>
      <c r="W34" s="100"/>
      <c r="X34" s="59"/>
      <c r="Y34" s="99"/>
      <c r="Z34" s="100"/>
    </row>
    <row r="35" spans="1:26" ht="25.35" customHeight="1">
      <c r="A35" s="16"/>
      <c r="B35" s="16"/>
      <c r="C35" s="39" t="s">
        <v>85</v>
      </c>
      <c r="D35" s="61">
        <f>SUM(D23:D34)</f>
        <v>147270.44</v>
      </c>
      <c r="E35" s="61">
        <f>SUM(E23:E34)</f>
        <v>148639.69</v>
      </c>
      <c r="F35" s="93">
        <f>(D35-E35)/E35</f>
        <v>-9.2118733563020753E-3</v>
      </c>
      <c r="G35" s="61">
        <f>SUM(G23:G34)</f>
        <v>26300</v>
      </c>
      <c r="H35" s="61"/>
      <c r="I35" s="19"/>
      <c r="J35" s="18"/>
      <c r="K35" s="20"/>
      <c r="L35" s="21"/>
      <c r="M35" s="25"/>
      <c r="N35" s="22"/>
      <c r="O35" s="26"/>
      <c r="P35" s="60"/>
      <c r="R35" s="60"/>
    </row>
    <row r="36" spans="1:26" ht="14.1" customHeight="1">
      <c r="A36" s="14"/>
      <c r="B36" s="23"/>
      <c r="C36" s="1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62">
        <v>21</v>
      </c>
      <c r="B37" s="62">
        <v>14</v>
      </c>
      <c r="C37" s="92" t="s">
        <v>55</v>
      </c>
      <c r="D37" s="68">
        <v>140</v>
      </c>
      <c r="E37" s="66">
        <v>711</v>
      </c>
      <c r="F37" s="89">
        <f>(D37-E37)/E37</f>
        <v>-0.80309423347398035</v>
      </c>
      <c r="G37" s="68">
        <v>23</v>
      </c>
      <c r="H37" s="66">
        <v>3</v>
      </c>
      <c r="I37" s="66">
        <f t="shared" ref="I37:I42" si="2">G37/H37</f>
        <v>7.666666666666667</v>
      </c>
      <c r="J37" s="66">
        <v>2</v>
      </c>
      <c r="K37" s="66">
        <v>10</v>
      </c>
      <c r="L37" s="68">
        <v>28316.92</v>
      </c>
      <c r="M37" s="68">
        <v>4996</v>
      </c>
      <c r="N37" s="64">
        <v>44316</v>
      </c>
      <c r="O37" s="63" t="s">
        <v>56</v>
      </c>
      <c r="P37" s="60"/>
      <c r="Q37" s="98"/>
      <c r="R37" s="98"/>
      <c r="S37" s="98"/>
      <c r="T37" s="98"/>
      <c r="U37" s="98"/>
      <c r="V37" s="99"/>
      <c r="W37" s="100"/>
      <c r="X37" s="99"/>
      <c r="Y37" s="100"/>
      <c r="Z37" s="59"/>
    </row>
    <row r="38" spans="1:26" ht="25.35" customHeight="1">
      <c r="A38" s="62">
        <v>22</v>
      </c>
      <c r="B38" s="69" t="s">
        <v>30</v>
      </c>
      <c r="C38" s="67" t="s">
        <v>47</v>
      </c>
      <c r="D38" s="68">
        <v>123</v>
      </c>
      <c r="E38" s="66" t="s">
        <v>30</v>
      </c>
      <c r="F38" s="66" t="s">
        <v>30</v>
      </c>
      <c r="G38" s="68">
        <v>73</v>
      </c>
      <c r="H38" s="66">
        <v>6</v>
      </c>
      <c r="I38" s="66">
        <f t="shared" si="2"/>
        <v>12.166666666666666</v>
      </c>
      <c r="J38" s="66">
        <v>2</v>
      </c>
      <c r="K38" s="66" t="s">
        <v>30</v>
      </c>
      <c r="L38" s="68">
        <v>67020.87</v>
      </c>
      <c r="M38" s="68">
        <v>14609</v>
      </c>
      <c r="N38" s="64">
        <v>44113</v>
      </c>
      <c r="O38" s="63" t="s">
        <v>27</v>
      </c>
      <c r="P38" s="60"/>
      <c r="Q38" s="98"/>
      <c r="R38" s="98"/>
      <c r="S38" s="98"/>
      <c r="T38" s="98"/>
      <c r="U38" s="98"/>
      <c r="V38" s="99"/>
      <c r="W38" s="99"/>
      <c r="X38" s="100"/>
      <c r="Y38" s="59"/>
      <c r="Z38" s="100"/>
    </row>
    <row r="39" spans="1:26" ht="24.75" customHeight="1">
      <c r="A39" s="62">
        <v>23</v>
      </c>
      <c r="B39" s="62">
        <v>19</v>
      </c>
      <c r="C39" s="46" t="s">
        <v>69</v>
      </c>
      <c r="D39" s="68">
        <v>95.35</v>
      </c>
      <c r="E39" s="68">
        <v>178.7</v>
      </c>
      <c r="F39" s="89">
        <f>(D39-E39)/E39</f>
        <v>-0.46642417459429208</v>
      </c>
      <c r="G39" s="68">
        <v>20</v>
      </c>
      <c r="H39" s="66">
        <v>7</v>
      </c>
      <c r="I39" s="66">
        <f t="shared" si="2"/>
        <v>2.8571428571428572</v>
      </c>
      <c r="J39" s="66">
        <v>1</v>
      </c>
      <c r="K39" s="66">
        <v>9</v>
      </c>
      <c r="L39" s="68">
        <v>53487.19</v>
      </c>
      <c r="M39" s="68">
        <v>11062</v>
      </c>
      <c r="N39" s="64">
        <v>44323</v>
      </c>
      <c r="O39" s="63" t="s">
        <v>34</v>
      </c>
      <c r="P39" s="60"/>
      <c r="R39" s="65"/>
      <c r="T39" s="60"/>
      <c r="U39" s="59"/>
      <c r="V39" s="59"/>
      <c r="W39" s="59"/>
      <c r="X39" s="59"/>
      <c r="Y39" s="59"/>
      <c r="Z39" s="60"/>
    </row>
    <row r="40" spans="1:26" ht="25.35" customHeight="1">
      <c r="A40" s="62">
        <v>24</v>
      </c>
      <c r="B40" s="62">
        <v>17</v>
      </c>
      <c r="C40" s="86" t="s">
        <v>75</v>
      </c>
      <c r="D40" s="68">
        <v>40</v>
      </c>
      <c r="E40" s="68">
        <v>233</v>
      </c>
      <c r="F40" s="89">
        <f>(D40-E40)/E40</f>
        <v>-0.8283261802575107</v>
      </c>
      <c r="G40" s="68">
        <v>8</v>
      </c>
      <c r="H40" s="66">
        <v>2</v>
      </c>
      <c r="I40" s="66">
        <f t="shared" si="2"/>
        <v>4</v>
      </c>
      <c r="J40" s="66">
        <v>1</v>
      </c>
      <c r="K40" s="66">
        <v>9</v>
      </c>
      <c r="L40" s="68">
        <v>23140</v>
      </c>
      <c r="M40" s="68">
        <v>4067</v>
      </c>
      <c r="N40" s="64">
        <v>44323</v>
      </c>
      <c r="O40" s="63" t="s">
        <v>32</v>
      </c>
      <c r="P40" s="60"/>
      <c r="Q40" s="98"/>
      <c r="R40" s="98"/>
      <c r="S40" s="98"/>
      <c r="T40" s="98"/>
      <c r="U40" s="98"/>
      <c r="V40" s="99"/>
      <c r="W40" s="100"/>
      <c r="X40" s="59"/>
      <c r="Y40" s="99"/>
      <c r="Z40" s="109"/>
    </row>
    <row r="41" spans="1:26" ht="25.35" customHeight="1">
      <c r="A41" s="62">
        <v>25</v>
      </c>
      <c r="B41" s="62">
        <v>25</v>
      </c>
      <c r="C41" s="92" t="s">
        <v>44</v>
      </c>
      <c r="D41" s="68">
        <v>35</v>
      </c>
      <c r="E41" s="68">
        <v>62</v>
      </c>
      <c r="F41" s="89">
        <f>(D41-E41)/E41</f>
        <v>-0.43548387096774194</v>
      </c>
      <c r="G41" s="68">
        <v>7</v>
      </c>
      <c r="H41" s="66">
        <v>2</v>
      </c>
      <c r="I41" s="66">
        <f t="shared" si="2"/>
        <v>3.5</v>
      </c>
      <c r="J41" s="66">
        <v>1</v>
      </c>
      <c r="K41" s="66">
        <v>10</v>
      </c>
      <c r="L41" s="68">
        <v>23195.42</v>
      </c>
      <c r="M41" s="68">
        <v>4207</v>
      </c>
      <c r="N41" s="64">
        <v>44316</v>
      </c>
      <c r="O41" s="63" t="s">
        <v>43</v>
      </c>
      <c r="P41" s="60"/>
      <c r="Q41" s="98"/>
      <c r="R41" s="98"/>
      <c r="S41" s="98"/>
      <c r="T41" s="98"/>
      <c r="U41" s="98"/>
      <c r="V41" s="99"/>
      <c r="W41" s="59"/>
      <c r="X41" s="100"/>
      <c r="Y41" s="100"/>
      <c r="Z41" s="99"/>
    </row>
    <row r="42" spans="1:26" ht="25.35" customHeight="1">
      <c r="A42" s="62">
        <v>26</v>
      </c>
      <c r="B42" s="62">
        <v>29</v>
      </c>
      <c r="C42" s="85" t="s">
        <v>109</v>
      </c>
      <c r="D42" s="68">
        <v>29</v>
      </c>
      <c r="E42" s="66">
        <v>28</v>
      </c>
      <c r="F42" s="89">
        <f>(D42-E42)/E42</f>
        <v>3.5714285714285712E-2</v>
      </c>
      <c r="G42" s="68">
        <v>5</v>
      </c>
      <c r="H42" s="66">
        <v>1</v>
      </c>
      <c r="I42" s="66">
        <f t="shared" si="2"/>
        <v>5</v>
      </c>
      <c r="J42" s="66">
        <v>1</v>
      </c>
      <c r="K42" s="66" t="s">
        <v>30</v>
      </c>
      <c r="L42" s="68">
        <v>5052.6799999999994</v>
      </c>
      <c r="M42" s="68">
        <v>807</v>
      </c>
      <c r="N42" s="64">
        <v>44337</v>
      </c>
      <c r="O42" s="63" t="s">
        <v>43</v>
      </c>
      <c r="P42" s="60"/>
      <c r="R42" s="65"/>
      <c r="T42" s="60"/>
      <c r="U42" s="59"/>
      <c r="V42" s="59"/>
      <c r="W42" s="60"/>
      <c r="X42" s="59"/>
      <c r="Y42" s="59"/>
      <c r="Z42" s="59"/>
    </row>
    <row r="43" spans="1:26" ht="25.35" customHeight="1">
      <c r="A43" s="16"/>
      <c r="B43" s="16"/>
      <c r="C43" s="39" t="s">
        <v>187</v>
      </c>
      <c r="D43" s="61">
        <f>SUM(D35:D42)</f>
        <v>147732.79</v>
      </c>
      <c r="E43" s="61">
        <f>SUM(E35:E42)</f>
        <v>149852.39000000001</v>
      </c>
      <c r="F43" s="93">
        <f>(D43-E43)/E43</f>
        <v>-1.4144585882147129E-2</v>
      </c>
      <c r="G43" s="61">
        <f>SUM(G35:G42)</f>
        <v>26436</v>
      </c>
      <c r="H43" s="61"/>
      <c r="I43" s="19"/>
      <c r="J43" s="18"/>
      <c r="K43" s="20"/>
      <c r="L43" s="21"/>
      <c r="M43" s="25"/>
      <c r="N43" s="22"/>
      <c r="O43" s="26"/>
    </row>
    <row r="44" spans="1:26" ht="23.1" customHeight="1"/>
    <row r="45" spans="1:26" ht="17.25" customHeight="1"/>
    <row r="58" spans="16:18">
      <c r="R58" s="60"/>
    </row>
    <row r="61" spans="16:18">
      <c r="P61" s="60"/>
    </row>
    <row r="65" ht="12" customHeight="1"/>
  </sheetData>
  <sortState xmlns:xlrd2="http://schemas.microsoft.com/office/spreadsheetml/2017/richdata2" ref="B14:O42">
    <sortCondition descending="1" ref="D14:D42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0F5CC-7870-4A4C-9A2B-EBD698A71899}">
  <dimension ref="A1:Z74"/>
  <sheetViews>
    <sheetView topLeftCell="A25" zoomScale="60" zoomScaleNormal="60" workbookViewId="0">
      <selection activeCell="L34" sqref="L34:M34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3.6640625" style="58" customWidth="1"/>
    <col min="24" max="24" width="12" style="58" bestFit="1" customWidth="1"/>
    <col min="25" max="25" width="11.44140625" style="58" customWidth="1"/>
    <col min="26" max="26" width="14.88671875" style="58" customWidth="1"/>
    <col min="27" max="16384" width="8.88671875" style="58"/>
  </cols>
  <sheetData>
    <row r="1" spans="1:26" ht="19.5" customHeight="1">
      <c r="E1" s="2" t="s">
        <v>168</v>
      </c>
      <c r="F1" s="2"/>
      <c r="G1" s="2"/>
      <c r="H1" s="2"/>
      <c r="I1" s="2"/>
    </row>
    <row r="2" spans="1:26" ht="19.5" customHeight="1">
      <c r="E2" s="2" t="s">
        <v>169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166</v>
      </c>
      <c r="E6" s="4" t="s">
        <v>155</v>
      </c>
      <c r="F6" s="343"/>
      <c r="G6" s="4" t="s">
        <v>166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125"/>
      <c r="E9" s="125"/>
      <c r="F9" s="342" t="s">
        <v>15</v>
      </c>
      <c r="G9" s="125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 ht="21.6">
      <c r="A10" s="346"/>
      <c r="B10" s="346"/>
      <c r="C10" s="343"/>
      <c r="D10" s="126" t="s">
        <v>167</v>
      </c>
      <c r="E10" s="126" t="s">
        <v>156</v>
      </c>
      <c r="F10" s="343"/>
      <c r="G10" s="126" t="s">
        <v>167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126" t="s">
        <v>14</v>
      </c>
      <c r="E11" s="4" t="s">
        <v>14</v>
      </c>
      <c r="F11" s="343"/>
      <c r="G11" s="126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60"/>
      <c r="T11" s="60"/>
      <c r="U11" s="59"/>
    </row>
    <row r="12" spans="1:26" ht="15.6" customHeight="1" thickBot="1">
      <c r="A12" s="346"/>
      <c r="B12" s="347"/>
      <c r="C12" s="344"/>
      <c r="D12" s="127"/>
      <c r="E12" s="5" t="s">
        <v>2</v>
      </c>
      <c r="F12" s="344"/>
      <c r="G12" s="127" t="s">
        <v>17</v>
      </c>
      <c r="H12" s="32"/>
      <c r="I12" s="344"/>
      <c r="J12" s="32"/>
      <c r="K12" s="32"/>
      <c r="L12" s="32"/>
      <c r="M12" s="32"/>
      <c r="N12" s="32"/>
      <c r="O12" s="344"/>
      <c r="R12" s="60"/>
      <c r="T12" s="60"/>
      <c r="U12" s="59"/>
      <c r="V12" s="59"/>
      <c r="W12" s="59"/>
      <c r="X12" s="8"/>
      <c r="Z12" s="33"/>
    </row>
    <row r="13" spans="1:26" ht="25.35" customHeight="1">
      <c r="A13" s="62">
        <v>1</v>
      </c>
      <c r="B13" s="62" t="s">
        <v>67</v>
      </c>
      <c r="C13" s="46" t="s">
        <v>163</v>
      </c>
      <c r="D13" s="68">
        <v>76013.69</v>
      </c>
      <c r="E13" s="66" t="s">
        <v>30</v>
      </c>
      <c r="F13" s="66" t="s">
        <v>30</v>
      </c>
      <c r="G13" s="68">
        <v>12013</v>
      </c>
      <c r="H13" s="66">
        <v>443</v>
      </c>
      <c r="I13" s="66">
        <f>G13/H13</f>
        <v>27.117381489841986</v>
      </c>
      <c r="J13" s="66">
        <v>14</v>
      </c>
      <c r="K13" s="66">
        <v>1</v>
      </c>
      <c r="L13" s="68">
        <v>84851</v>
      </c>
      <c r="M13" s="68">
        <v>13412</v>
      </c>
      <c r="N13" s="64">
        <v>44372</v>
      </c>
      <c r="O13" s="63" t="s">
        <v>52</v>
      </c>
      <c r="P13" s="60"/>
      <c r="R13" s="65"/>
      <c r="T13" s="60"/>
      <c r="U13" s="59"/>
      <c r="V13" s="59"/>
      <c r="W13" s="59"/>
      <c r="X13" s="60"/>
      <c r="Y13" s="59"/>
      <c r="Z13" s="59"/>
    </row>
    <row r="14" spans="1:26" ht="25.35" customHeight="1">
      <c r="A14" s="62">
        <v>2</v>
      </c>
      <c r="B14" s="62" t="s">
        <v>67</v>
      </c>
      <c r="C14" s="131" t="s">
        <v>170</v>
      </c>
      <c r="D14" s="68">
        <v>15825.29</v>
      </c>
      <c r="E14" s="66" t="s">
        <v>30</v>
      </c>
      <c r="F14" s="66" t="s">
        <v>30</v>
      </c>
      <c r="G14" s="68">
        <v>3605</v>
      </c>
      <c r="H14" s="66">
        <v>249</v>
      </c>
      <c r="I14" s="66">
        <f>G14/H14</f>
        <v>14.477911646586346</v>
      </c>
      <c r="J14" s="66">
        <v>18</v>
      </c>
      <c r="K14" s="66">
        <v>1</v>
      </c>
      <c r="L14" s="68">
        <v>15825.29</v>
      </c>
      <c r="M14" s="68">
        <v>3605</v>
      </c>
      <c r="N14" s="64">
        <v>44372</v>
      </c>
      <c r="O14" s="63" t="s">
        <v>43</v>
      </c>
      <c r="P14" s="60"/>
      <c r="R14" s="65"/>
      <c r="T14" s="60"/>
      <c r="U14" s="59"/>
      <c r="V14" s="59"/>
      <c r="W14" s="59"/>
      <c r="X14" s="60"/>
      <c r="Y14" s="59"/>
      <c r="Z14" s="59"/>
    </row>
    <row r="15" spans="1:26" ht="25.35" customHeight="1">
      <c r="A15" s="62">
        <v>3</v>
      </c>
      <c r="B15" s="62">
        <v>4</v>
      </c>
      <c r="C15" s="46" t="s">
        <v>121</v>
      </c>
      <c r="D15" s="68">
        <v>11443.66</v>
      </c>
      <c r="E15" s="66">
        <v>10991.35</v>
      </c>
      <c r="F15" s="89">
        <f t="shared" ref="F15:F20" si="0">(D15-E15)/E15</f>
        <v>4.1151450913672977E-2</v>
      </c>
      <c r="G15" s="68">
        <v>1819</v>
      </c>
      <c r="H15" s="66">
        <v>119</v>
      </c>
      <c r="I15" s="66">
        <f>G15/H15</f>
        <v>15.285714285714286</v>
      </c>
      <c r="J15" s="66">
        <v>9</v>
      </c>
      <c r="K15" s="66">
        <v>4</v>
      </c>
      <c r="L15" s="68">
        <v>90615.9</v>
      </c>
      <c r="M15" s="68">
        <v>14641</v>
      </c>
      <c r="N15" s="64">
        <v>44351</v>
      </c>
      <c r="O15" s="63" t="s">
        <v>34</v>
      </c>
      <c r="P15" s="60"/>
      <c r="R15" s="65"/>
      <c r="T15" s="60"/>
      <c r="U15" s="59"/>
      <c r="V15" s="59"/>
      <c r="W15" s="59"/>
      <c r="X15" s="60"/>
      <c r="Y15" s="59"/>
      <c r="Z15" s="59"/>
    </row>
    <row r="16" spans="1:26" ht="25.35" customHeight="1">
      <c r="A16" s="62">
        <v>4</v>
      </c>
      <c r="B16" s="62">
        <v>5</v>
      </c>
      <c r="C16" s="46" t="s">
        <v>124</v>
      </c>
      <c r="D16" s="68">
        <v>9390.65</v>
      </c>
      <c r="E16" s="66">
        <v>10333.92</v>
      </c>
      <c r="F16" s="89">
        <f t="shared" si="0"/>
        <v>-9.1279011256135176E-2</v>
      </c>
      <c r="G16" s="68">
        <v>2030</v>
      </c>
      <c r="H16" s="66">
        <v>155</v>
      </c>
      <c r="I16" s="66">
        <f>G16/H16</f>
        <v>13.096774193548388</v>
      </c>
      <c r="J16" s="66">
        <v>10</v>
      </c>
      <c r="K16" s="66">
        <v>4</v>
      </c>
      <c r="L16" s="68">
        <v>56599</v>
      </c>
      <c r="M16" s="68">
        <v>12862</v>
      </c>
      <c r="N16" s="64">
        <v>44351</v>
      </c>
      <c r="O16" s="63" t="s">
        <v>52</v>
      </c>
      <c r="P16" s="60"/>
      <c r="Q16" s="98"/>
      <c r="R16" s="98"/>
      <c r="S16" s="98"/>
      <c r="T16" s="98"/>
      <c r="U16" s="98"/>
      <c r="V16" s="99"/>
      <c r="W16" s="100"/>
      <c r="X16" s="59"/>
      <c r="Y16" s="99"/>
      <c r="Z16" s="100"/>
    </row>
    <row r="17" spans="1:26" ht="25.35" customHeight="1">
      <c r="A17" s="62">
        <v>5</v>
      </c>
      <c r="B17" s="62">
        <v>1</v>
      </c>
      <c r="C17" s="46" t="s">
        <v>159</v>
      </c>
      <c r="D17" s="68">
        <v>9343</v>
      </c>
      <c r="E17" s="66">
        <v>15830</v>
      </c>
      <c r="F17" s="89">
        <f t="shared" si="0"/>
        <v>-0.40979153506001265</v>
      </c>
      <c r="G17" s="68">
        <v>1560</v>
      </c>
      <c r="H17" s="66" t="s">
        <v>30</v>
      </c>
      <c r="I17" s="66" t="s">
        <v>30</v>
      </c>
      <c r="J17" s="66">
        <v>12</v>
      </c>
      <c r="K17" s="66">
        <v>2</v>
      </c>
      <c r="L17" s="68">
        <v>25827</v>
      </c>
      <c r="M17" s="68">
        <v>4398</v>
      </c>
      <c r="N17" s="64">
        <v>44365</v>
      </c>
      <c r="O17" s="63" t="s">
        <v>31</v>
      </c>
      <c r="P17" s="60"/>
      <c r="Q17" s="98"/>
      <c r="R17" s="98"/>
      <c r="S17" s="98"/>
      <c r="T17" s="98"/>
      <c r="U17" s="98"/>
      <c r="V17" s="99"/>
      <c r="W17" s="100"/>
      <c r="X17" s="59"/>
      <c r="Y17" s="99"/>
      <c r="Z17" s="100"/>
    </row>
    <row r="18" spans="1:26" ht="25.35" customHeight="1">
      <c r="A18" s="62">
        <v>6</v>
      </c>
      <c r="B18" s="62">
        <v>2</v>
      </c>
      <c r="C18" s="46" t="s">
        <v>131</v>
      </c>
      <c r="D18" s="68">
        <v>9057.27</v>
      </c>
      <c r="E18" s="66">
        <v>13043.49</v>
      </c>
      <c r="F18" s="89">
        <f t="shared" si="0"/>
        <v>-0.30560992495106748</v>
      </c>
      <c r="G18" s="68">
        <v>1980</v>
      </c>
      <c r="H18" s="66">
        <v>156</v>
      </c>
      <c r="I18" s="66">
        <f>G18/H18</f>
        <v>12.692307692307692</v>
      </c>
      <c r="J18" s="66">
        <v>14</v>
      </c>
      <c r="K18" s="66">
        <v>3</v>
      </c>
      <c r="L18" s="68">
        <v>52213.02</v>
      </c>
      <c r="M18" s="68">
        <v>11452</v>
      </c>
      <c r="N18" s="64">
        <v>44358</v>
      </c>
      <c r="O18" s="63" t="s">
        <v>73</v>
      </c>
      <c r="P18" s="60"/>
      <c r="Q18" s="98"/>
      <c r="R18" s="98"/>
      <c r="S18" s="98"/>
      <c r="T18" s="98"/>
      <c r="U18" s="98"/>
      <c r="V18" s="99"/>
      <c r="W18" s="100"/>
      <c r="X18" s="99"/>
      <c r="Y18" s="59"/>
      <c r="Z18" s="100"/>
    </row>
    <row r="19" spans="1:26" ht="25.35" customHeight="1">
      <c r="A19" s="62">
        <v>7</v>
      </c>
      <c r="B19" s="62">
        <v>3</v>
      </c>
      <c r="C19" s="46" t="s">
        <v>111</v>
      </c>
      <c r="D19" s="68">
        <v>8900.6</v>
      </c>
      <c r="E19" s="68">
        <v>11291.51</v>
      </c>
      <c r="F19" s="89">
        <f t="shared" si="0"/>
        <v>-0.21174404486202464</v>
      </c>
      <c r="G19" s="68">
        <v>1474</v>
      </c>
      <c r="H19" s="66">
        <v>93</v>
      </c>
      <c r="I19" s="66">
        <f>G19/H19</f>
        <v>15.849462365591398</v>
      </c>
      <c r="J19" s="66">
        <v>9</v>
      </c>
      <c r="K19" s="66">
        <v>5</v>
      </c>
      <c r="L19" s="68">
        <v>98716</v>
      </c>
      <c r="M19" s="68">
        <v>15704</v>
      </c>
      <c r="N19" s="64">
        <v>44344</v>
      </c>
      <c r="O19" s="63" t="s">
        <v>113</v>
      </c>
      <c r="P19" s="60"/>
      <c r="R19" s="65"/>
      <c r="T19" s="60"/>
      <c r="U19" s="59"/>
      <c r="V19" s="59"/>
      <c r="W19" s="59"/>
      <c r="X19" s="59"/>
      <c r="Y19" s="59"/>
      <c r="Z19" s="60"/>
    </row>
    <row r="20" spans="1:26" ht="25.35" customHeight="1">
      <c r="A20" s="62">
        <v>8</v>
      </c>
      <c r="B20" s="62">
        <v>7</v>
      </c>
      <c r="C20" s="46" t="s">
        <v>486</v>
      </c>
      <c r="D20" s="68">
        <v>3431.57</v>
      </c>
      <c r="E20" s="66">
        <v>6384.52</v>
      </c>
      <c r="F20" s="89">
        <f t="shared" si="0"/>
        <v>-0.46251715085863937</v>
      </c>
      <c r="G20" s="68">
        <v>653</v>
      </c>
      <c r="H20" s="66">
        <v>99</v>
      </c>
      <c r="I20" s="66">
        <f>G20/H20</f>
        <v>6.595959595959596</v>
      </c>
      <c r="J20" s="66">
        <v>12</v>
      </c>
      <c r="K20" s="66">
        <v>2</v>
      </c>
      <c r="L20" s="68">
        <v>9816.09</v>
      </c>
      <c r="M20" s="68">
        <v>1841</v>
      </c>
      <c r="N20" s="64">
        <v>44365</v>
      </c>
      <c r="O20" s="63" t="s">
        <v>43</v>
      </c>
      <c r="P20" s="60"/>
      <c r="Q20" s="98"/>
      <c r="R20" s="98"/>
      <c r="S20" s="98"/>
      <c r="T20" s="98"/>
      <c r="U20" s="100"/>
      <c r="V20" s="99"/>
      <c r="W20" s="99"/>
      <c r="X20" s="59"/>
      <c r="Y20" s="100"/>
      <c r="Z20" s="100"/>
    </row>
    <row r="21" spans="1:26" ht="25.35" customHeight="1">
      <c r="A21" s="62">
        <v>9</v>
      </c>
      <c r="B21" s="62" t="s">
        <v>67</v>
      </c>
      <c r="C21" s="46" t="s">
        <v>173</v>
      </c>
      <c r="D21" s="68">
        <v>2016.95</v>
      </c>
      <c r="E21" s="66" t="s">
        <v>30</v>
      </c>
      <c r="F21" s="66" t="s">
        <v>30</v>
      </c>
      <c r="G21" s="68">
        <v>331</v>
      </c>
      <c r="H21" s="66">
        <v>61</v>
      </c>
      <c r="I21" s="66">
        <f>G21/H21</f>
        <v>5.4262295081967213</v>
      </c>
      <c r="J21" s="66">
        <v>5</v>
      </c>
      <c r="K21" s="66">
        <v>1</v>
      </c>
      <c r="L21" s="68">
        <v>2016.95</v>
      </c>
      <c r="M21" s="68">
        <v>331</v>
      </c>
      <c r="N21" s="64">
        <v>44372</v>
      </c>
      <c r="O21" s="63" t="s">
        <v>56</v>
      </c>
      <c r="P21" s="60"/>
      <c r="Q21" s="98"/>
      <c r="R21" s="98"/>
      <c r="S21" s="98"/>
      <c r="T21" s="98"/>
      <c r="U21" s="100"/>
      <c r="V21" s="99"/>
      <c r="W21" s="100"/>
      <c r="X21" s="59"/>
      <c r="Y21" s="99"/>
      <c r="Z21" s="100"/>
    </row>
    <row r="22" spans="1:26" ht="25.35" customHeight="1">
      <c r="A22" s="62">
        <v>10</v>
      </c>
      <c r="B22" s="62">
        <v>8</v>
      </c>
      <c r="C22" s="46" t="s">
        <v>160</v>
      </c>
      <c r="D22" s="68">
        <v>1787.24</v>
      </c>
      <c r="E22" s="66">
        <v>4421.24</v>
      </c>
      <c r="F22" s="89">
        <f>(D22-E22)/E22</f>
        <v>-0.59576046538980021</v>
      </c>
      <c r="G22" s="68">
        <v>276</v>
      </c>
      <c r="H22" s="66">
        <v>36</v>
      </c>
      <c r="I22" s="66">
        <f>G22/H22</f>
        <v>7.666666666666667</v>
      </c>
      <c r="J22" s="66">
        <v>7</v>
      </c>
      <c r="K22" s="66">
        <v>2</v>
      </c>
      <c r="L22" s="68">
        <v>6208.47</v>
      </c>
      <c r="M22" s="68">
        <v>1117</v>
      </c>
      <c r="N22" s="64">
        <v>44365</v>
      </c>
      <c r="O22" s="26" t="s">
        <v>27</v>
      </c>
      <c r="P22" s="60"/>
      <c r="Q22" s="98"/>
      <c r="R22" s="98"/>
      <c r="S22" s="98"/>
      <c r="T22" s="98"/>
      <c r="U22" s="98"/>
      <c r="V22" s="99"/>
      <c r="W22" s="100"/>
      <c r="X22" s="59"/>
      <c r="Y22" s="99"/>
      <c r="Z22" s="100"/>
    </row>
    <row r="23" spans="1:26" ht="25.35" customHeight="1">
      <c r="A23" s="16"/>
      <c r="B23" s="16"/>
      <c r="C23" s="39" t="s">
        <v>29</v>
      </c>
      <c r="D23" s="61">
        <f>SUM(D13:D22)</f>
        <v>147209.92000000001</v>
      </c>
      <c r="E23" s="61">
        <f>SUM(E13:E22)</f>
        <v>72296.030000000013</v>
      </c>
      <c r="F23" s="108">
        <f>(D23-E23)/E23</f>
        <v>1.0362102870655552</v>
      </c>
      <c r="G23" s="61">
        <f>SUM(G13:G22)</f>
        <v>25741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62">
        <v>11</v>
      </c>
      <c r="B25" s="62">
        <v>11</v>
      </c>
      <c r="C25" s="46" t="s">
        <v>112</v>
      </c>
      <c r="D25" s="68">
        <v>1585.68</v>
      </c>
      <c r="E25" s="68">
        <v>1183.75</v>
      </c>
      <c r="F25" s="89">
        <f>(D25-E25)/E25</f>
        <v>0.33953959873284062</v>
      </c>
      <c r="G25" s="68">
        <v>283</v>
      </c>
      <c r="H25" s="66">
        <v>19</v>
      </c>
      <c r="I25" s="66">
        <f t="shared" ref="I25:I34" si="1">G25/H25</f>
        <v>14.894736842105264</v>
      </c>
      <c r="J25" s="66">
        <v>3</v>
      </c>
      <c r="K25" s="66">
        <v>5</v>
      </c>
      <c r="L25" s="68">
        <v>23615</v>
      </c>
      <c r="M25" s="68">
        <v>4118</v>
      </c>
      <c r="N25" s="64">
        <v>44344</v>
      </c>
      <c r="O25" s="63" t="s">
        <v>32</v>
      </c>
      <c r="P25" s="60"/>
      <c r="Q25" s="98"/>
      <c r="R25" s="98"/>
      <c r="S25" s="98"/>
      <c r="T25" s="98"/>
      <c r="U25" s="98"/>
      <c r="V25" s="99"/>
      <c r="W25" s="99"/>
      <c r="X25" s="59"/>
      <c r="Y25" s="100"/>
      <c r="Z25" s="100"/>
    </row>
    <row r="26" spans="1:26" ht="25.35" customHeight="1">
      <c r="A26" s="62">
        <v>12</v>
      </c>
      <c r="B26" s="62">
        <v>10</v>
      </c>
      <c r="C26" s="46" t="s">
        <v>164</v>
      </c>
      <c r="D26" s="68">
        <v>1345.28</v>
      </c>
      <c r="E26" s="66">
        <v>2139.9299999999998</v>
      </c>
      <c r="F26" s="89">
        <f>(D26-E26)/E26</f>
        <v>-0.37134392246475351</v>
      </c>
      <c r="G26" s="68">
        <v>374</v>
      </c>
      <c r="H26" s="66">
        <v>53</v>
      </c>
      <c r="I26" s="66">
        <f t="shared" si="1"/>
        <v>7.0566037735849054</v>
      </c>
      <c r="J26" s="66">
        <v>9</v>
      </c>
      <c r="K26" s="66">
        <v>2</v>
      </c>
      <c r="L26" s="68">
        <v>3485.2</v>
      </c>
      <c r="M26" s="68">
        <v>853</v>
      </c>
      <c r="N26" s="64">
        <v>44365</v>
      </c>
      <c r="O26" s="63" t="s">
        <v>56</v>
      </c>
      <c r="P26" s="60"/>
      <c r="Q26" s="98"/>
      <c r="R26" s="98"/>
      <c r="S26" s="98"/>
      <c r="T26" s="98"/>
      <c r="U26" s="98"/>
      <c r="V26" s="99"/>
      <c r="W26" s="100"/>
      <c r="X26" s="59"/>
      <c r="Y26" s="99"/>
      <c r="Z26" s="100"/>
    </row>
    <row r="27" spans="1:26" ht="25.35" customHeight="1">
      <c r="A27" s="62">
        <v>13</v>
      </c>
      <c r="B27" s="62">
        <v>9</v>
      </c>
      <c r="C27" s="46" t="s">
        <v>93</v>
      </c>
      <c r="D27" s="68">
        <v>1275.8399999999999</v>
      </c>
      <c r="E27" s="68">
        <v>3379.79</v>
      </c>
      <c r="F27" s="89">
        <f>(D27-E27)/E27</f>
        <v>-0.62250909080149941</v>
      </c>
      <c r="G27" s="68">
        <v>272</v>
      </c>
      <c r="H27" s="66">
        <v>32</v>
      </c>
      <c r="I27" s="66">
        <f t="shared" si="1"/>
        <v>8.5</v>
      </c>
      <c r="J27" s="66">
        <v>4</v>
      </c>
      <c r="K27" s="66">
        <v>6</v>
      </c>
      <c r="L27" s="68">
        <v>53299</v>
      </c>
      <c r="M27" s="68">
        <v>11524</v>
      </c>
      <c r="N27" s="64">
        <v>44337</v>
      </c>
      <c r="O27" s="63" t="s">
        <v>32</v>
      </c>
      <c r="P27" s="60"/>
      <c r="Q27" s="98"/>
      <c r="R27" s="98"/>
      <c r="S27" s="98"/>
      <c r="T27" s="98"/>
      <c r="U27" s="98"/>
      <c r="V27" s="99"/>
      <c r="W27" s="99"/>
      <c r="X27" s="59"/>
      <c r="Y27" s="100"/>
      <c r="Z27" s="100"/>
    </row>
    <row r="28" spans="1:26" ht="25.35" customHeight="1">
      <c r="A28" s="62">
        <v>14</v>
      </c>
      <c r="B28" s="69" t="s">
        <v>30</v>
      </c>
      <c r="C28" s="92" t="s">
        <v>55</v>
      </c>
      <c r="D28" s="68">
        <v>711</v>
      </c>
      <c r="E28" s="66" t="s">
        <v>30</v>
      </c>
      <c r="F28" s="66" t="s">
        <v>30</v>
      </c>
      <c r="G28" s="68">
        <v>134</v>
      </c>
      <c r="H28" s="66">
        <v>13</v>
      </c>
      <c r="I28" s="66">
        <f t="shared" si="1"/>
        <v>10.307692307692308</v>
      </c>
      <c r="J28" s="66">
        <v>3</v>
      </c>
      <c r="K28" s="66">
        <v>9</v>
      </c>
      <c r="L28" s="68">
        <v>28176.92</v>
      </c>
      <c r="M28" s="68">
        <v>4973</v>
      </c>
      <c r="N28" s="64">
        <v>44316</v>
      </c>
      <c r="O28" s="63" t="s">
        <v>56</v>
      </c>
      <c r="P28" s="60"/>
      <c r="Q28" s="98"/>
      <c r="R28" s="98"/>
      <c r="S28" s="98"/>
      <c r="T28" s="98"/>
      <c r="U28" s="98"/>
      <c r="V28" s="99"/>
      <c r="W28" s="100"/>
      <c r="X28" s="100"/>
      <c r="Y28" s="99"/>
      <c r="Z28" s="59"/>
    </row>
    <row r="29" spans="1:26" ht="25.35" customHeight="1">
      <c r="A29" s="62">
        <v>15</v>
      </c>
      <c r="B29" s="62">
        <v>16</v>
      </c>
      <c r="C29" s="46" t="s">
        <v>110</v>
      </c>
      <c r="D29" s="68">
        <v>524.39</v>
      </c>
      <c r="E29" s="68">
        <v>435.38</v>
      </c>
      <c r="F29" s="89">
        <f>(D29-E29)/E29</f>
        <v>0.20444209655932746</v>
      </c>
      <c r="G29" s="68">
        <v>80</v>
      </c>
      <c r="H29" s="66">
        <v>6</v>
      </c>
      <c r="I29" s="66">
        <f t="shared" si="1"/>
        <v>13.333333333333334</v>
      </c>
      <c r="J29" s="66">
        <v>1</v>
      </c>
      <c r="K29" s="66">
        <v>5</v>
      </c>
      <c r="L29" s="68">
        <v>9101.48</v>
      </c>
      <c r="M29" s="68">
        <v>1556</v>
      </c>
      <c r="N29" s="64">
        <v>44344</v>
      </c>
      <c r="O29" s="63" t="s">
        <v>27</v>
      </c>
      <c r="P29" s="60"/>
      <c r="Q29" s="98"/>
      <c r="R29" s="98"/>
      <c r="S29" s="98"/>
      <c r="T29" s="98"/>
      <c r="U29" s="98"/>
      <c r="V29" s="99"/>
      <c r="W29" s="99"/>
      <c r="X29" s="59"/>
      <c r="Y29" s="100"/>
      <c r="Z29" s="100"/>
    </row>
    <row r="30" spans="1:26" ht="25.35" customHeight="1">
      <c r="A30" s="62">
        <v>16</v>
      </c>
      <c r="B30" s="69" t="s">
        <v>30</v>
      </c>
      <c r="C30" s="85" t="s">
        <v>171</v>
      </c>
      <c r="D30" s="68">
        <v>296</v>
      </c>
      <c r="E30" s="66" t="s">
        <v>30</v>
      </c>
      <c r="F30" s="66" t="s">
        <v>30</v>
      </c>
      <c r="G30" s="68">
        <v>168</v>
      </c>
      <c r="H30" s="66">
        <v>13</v>
      </c>
      <c r="I30" s="66">
        <f t="shared" si="1"/>
        <v>12.923076923076923</v>
      </c>
      <c r="J30" s="66">
        <v>3</v>
      </c>
      <c r="K30" s="66" t="s">
        <v>30</v>
      </c>
      <c r="L30" s="68">
        <v>54505</v>
      </c>
      <c r="M30" s="68">
        <v>12677</v>
      </c>
      <c r="N30" s="64">
        <v>43861</v>
      </c>
      <c r="O30" s="63" t="s">
        <v>27</v>
      </c>
      <c r="P30" s="60"/>
      <c r="Q30" s="98"/>
      <c r="R30" s="98"/>
      <c r="S30" s="98"/>
      <c r="T30" s="98"/>
      <c r="U30" s="98"/>
      <c r="V30" s="98"/>
      <c r="W30" s="99"/>
      <c r="X30" s="59"/>
      <c r="Y30" s="98"/>
      <c r="Z30" s="100"/>
    </row>
    <row r="31" spans="1:26" ht="25.35" customHeight="1">
      <c r="A31" s="62">
        <v>17</v>
      </c>
      <c r="B31" s="62">
        <v>22</v>
      </c>
      <c r="C31" s="87" t="s">
        <v>75</v>
      </c>
      <c r="D31" s="68">
        <v>233</v>
      </c>
      <c r="E31" s="68">
        <v>258</v>
      </c>
      <c r="F31" s="89">
        <f>(D31-E31)/E31</f>
        <v>-9.6899224806201556E-2</v>
      </c>
      <c r="G31" s="68">
        <v>46</v>
      </c>
      <c r="H31" s="66">
        <v>4</v>
      </c>
      <c r="I31" s="66">
        <f t="shared" si="1"/>
        <v>11.5</v>
      </c>
      <c r="J31" s="66">
        <v>2</v>
      </c>
      <c r="K31" s="66">
        <v>8</v>
      </c>
      <c r="L31" s="68">
        <v>23100</v>
      </c>
      <c r="M31" s="68">
        <v>4059</v>
      </c>
      <c r="N31" s="64">
        <v>44323</v>
      </c>
      <c r="O31" s="63" t="s">
        <v>32</v>
      </c>
      <c r="P31" s="60"/>
      <c r="Q31" s="98"/>
      <c r="R31" s="98"/>
      <c r="S31" s="98"/>
      <c r="T31" s="98"/>
      <c r="U31" s="98"/>
      <c r="V31" s="99"/>
      <c r="W31" s="99"/>
      <c r="X31" s="59"/>
      <c r="Y31" s="100"/>
      <c r="Z31" s="100"/>
    </row>
    <row r="32" spans="1:26" ht="24.75" customHeight="1">
      <c r="A32" s="62">
        <v>18</v>
      </c>
      <c r="B32" s="62">
        <v>24</v>
      </c>
      <c r="C32" s="46" t="s">
        <v>51</v>
      </c>
      <c r="D32" s="68">
        <v>201.49</v>
      </c>
      <c r="E32" s="68">
        <v>155.5</v>
      </c>
      <c r="F32" s="89">
        <f>(D32-E32)/E32</f>
        <v>0.29575562700964636</v>
      </c>
      <c r="G32" s="68">
        <v>51</v>
      </c>
      <c r="H32" s="50">
        <v>5</v>
      </c>
      <c r="I32" s="66">
        <f t="shared" si="1"/>
        <v>10.199999999999999</v>
      </c>
      <c r="J32" s="66">
        <v>1</v>
      </c>
      <c r="K32" s="66">
        <v>9</v>
      </c>
      <c r="L32" s="68">
        <v>44191</v>
      </c>
      <c r="M32" s="68">
        <v>9193</v>
      </c>
      <c r="N32" s="64">
        <v>44316</v>
      </c>
      <c r="O32" s="63" t="s">
        <v>32</v>
      </c>
      <c r="P32" s="60"/>
      <c r="R32" s="65"/>
      <c r="T32" s="60"/>
      <c r="U32" s="59"/>
      <c r="V32" s="59"/>
      <c r="W32" s="59"/>
      <c r="X32" s="59"/>
      <c r="Y32" s="59"/>
      <c r="Z32" s="60"/>
    </row>
    <row r="33" spans="1:26" ht="25.35" customHeight="1">
      <c r="A33" s="62">
        <v>19</v>
      </c>
      <c r="B33" s="62">
        <v>13</v>
      </c>
      <c r="C33" s="46" t="s">
        <v>69</v>
      </c>
      <c r="D33" s="68">
        <v>178.7</v>
      </c>
      <c r="E33" s="68">
        <v>781.05</v>
      </c>
      <c r="F33" s="89">
        <f>(D33-E33)/E33</f>
        <v>-0.77120542858971886</v>
      </c>
      <c r="G33" s="68">
        <v>35</v>
      </c>
      <c r="H33" s="66">
        <v>8</v>
      </c>
      <c r="I33" s="66">
        <f t="shared" si="1"/>
        <v>4.375</v>
      </c>
      <c r="J33" s="66">
        <v>1</v>
      </c>
      <c r="K33" s="66">
        <v>8</v>
      </c>
      <c r="L33" s="68">
        <v>53391.839999999997</v>
      </c>
      <c r="M33" s="68">
        <v>11042</v>
      </c>
      <c r="N33" s="64">
        <v>44323</v>
      </c>
      <c r="O33" s="63" t="s">
        <v>34</v>
      </c>
      <c r="P33" s="60"/>
      <c r="Q33" s="98"/>
      <c r="R33" s="98"/>
      <c r="S33" s="98"/>
      <c r="T33" s="98"/>
      <c r="U33" s="98"/>
      <c r="V33" s="99"/>
      <c r="W33" s="100"/>
      <c r="X33" s="99"/>
      <c r="Y33" s="59"/>
      <c r="Z33" s="100"/>
    </row>
    <row r="34" spans="1:26" ht="25.35" customHeight="1">
      <c r="A34" s="62">
        <v>20</v>
      </c>
      <c r="B34" s="69" t="s">
        <v>30</v>
      </c>
      <c r="C34" s="87" t="s">
        <v>76</v>
      </c>
      <c r="D34" s="68">
        <v>174</v>
      </c>
      <c r="E34" s="66" t="s">
        <v>30</v>
      </c>
      <c r="F34" s="66" t="s">
        <v>30</v>
      </c>
      <c r="G34" s="68">
        <v>35</v>
      </c>
      <c r="H34" s="66">
        <v>4</v>
      </c>
      <c r="I34" s="66">
        <f t="shared" si="1"/>
        <v>8.75</v>
      </c>
      <c r="J34" s="66">
        <v>2</v>
      </c>
      <c r="K34" s="66" t="s">
        <v>30</v>
      </c>
      <c r="L34" s="68">
        <v>15085</v>
      </c>
      <c r="M34" s="68">
        <v>2417</v>
      </c>
      <c r="N34" s="64">
        <v>44323</v>
      </c>
      <c r="O34" s="63" t="s">
        <v>33</v>
      </c>
      <c r="P34" s="60"/>
      <c r="R34" s="65"/>
      <c r="T34" s="60"/>
      <c r="U34" s="59"/>
      <c r="V34" s="59"/>
      <c r="W34" s="59"/>
      <c r="X34" s="59"/>
      <c r="Y34" s="59"/>
      <c r="Z34" s="60"/>
    </row>
    <row r="35" spans="1:26" ht="25.35" customHeight="1">
      <c r="A35" s="16"/>
      <c r="B35" s="16"/>
      <c r="C35" s="39" t="s">
        <v>85</v>
      </c>
      <c r="D35" s="61">
        <f>SUM(D23:D34)</f>
        <v>153735.30000000002</v>
      </c>
      <c r="E35" s="61">
        <f>SUM(E23:E34)</f>
        <v>80629.430000000008</v>
      </c>
      <c r="F35" s="108">
        <f>(D35-E35)/E35</f>
        <v>0.90668965413745328</v>
      </c>
      <c r="G35" s="61">
        <f>SUM(G23:G34)</f>
        <v>27219</v>
      </c>
      <c r="H35" s="61"/>
      <c r="I35" s="19"/>
      <c r="J35" s="18"/>
      <c r="K35" s="20"/>
      <c r="L35" s="21"/>
      <c r="M35" s="25"/>
      <c r="N35" s="22"/>
      <c r="O35" s="26"/>
      <c r="P35" s="60"/>
      <c r="R35" s="60"/>
    </row>
    <row r="36" spans="1:26" ht="14.1" customHeight="1">
      <c r="A36" s="14"/>
      <c r="B36" s="23"/>
      <c r="C36" s="1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62">
        <v>21</v>
      </c>
      <c r="B37" s="91">
        <v>20</v>
      </c>
      <c r="C37" s="92" t="s">
        <v>98</v>
      </c>
      <c r="D37" s="68">
        <v>154</v>
      </c>
      <c r="E37" s="68">
        <v>297.60000000000002</v>
      </c>
      <c r="F37" s="89">
        <f>(D37-E37)/E37</f>
        <v>-0.48252688172043012</v>
      </c>
      <c r="G37" s="68">
        <v>54</v>
      </c>
      <c r="H37" s="66" t="s">
        <v>30</v>
      </c>
      <c r="I37" s="66" t="s">
        <v>30</v>
      </c>
      <c r="J37" s="66">
        <v>1</v>
      </c>
      <c r="K37" s="66">
        <v>7</v>
      </c>
      <c r="L37" s="68">
        <v>4389.92</v>
      </c>
      <c r="M37" s="68">
        <v>876</v>
      </c>
      <c r="N37" s="64">
        <v>44330</v>
      </c>
      <c r="O37" s="63" t="s">
        <v>99</v>
      </c>
      <c r="P37" s="60"/>
      <c r="Q37" s="98"/>
      <c r="R37" s="98"/>
      <c r="S37" s="98"/>
      <c r="T37" s="98"/>
      <c r="U37" s="98"/>
      <c r="V37" s="99"/>
      <c r="W37" s="100"/>
      <c r="X37" s="99"/>
      <c r="Y37" s="59"/>
      <c r="Z37" s="109"/>
    </row>
    <row r="38" spans="1:26" ht="25.35" customHeight="1">
      <c r="A38" s="62">
        <v>22</v>
      </c>
      <c r="B38" s="69" t="s">
        <v>30</v>
      </c>
      <c r="C38" s="85" t="s">
        <v>123</v>
      </c>
      <c r="D38" s="68">
        <v>138</v>
      </c>
      <c r="E38" s="66" t="s">
        <v>30</v>
      </c>
      <c r="F38" s="66" t="s">
        <v>30</v>
      </c>
      <c r="G38" s="68">
        <v>69</v>
      </c>
      <c r="H38" s="50">
        <v>8</v>
      </c>
      <c r="I38" s="66">
        <f t="shared" ref="I38:I46" si="2">G38/H38</f>
        <v>8.625</v>
      </c>
      <c r="J38" s="66">
        <v>2</v>
      </c>
      <c r="K38" s="66" t="s">
        <v>30</v>
      </c>
      <c r="L38" s="68">
        <v>334177.03000000003</v>
      </c>
      <c r="M38" s="68">
        <v>71371</v>
      </c>
      <c r="N38" s="64">
        <v>43700</v>
      </c>
      <c r="O38" s="63" t="s">
        <v>73</v>
      </c>
      <c r="P38" s="60"/>
      <c r="Q38" s="98"/>
      <c r="R38" s="98"/>
      <c r="S38" s="98"/>
      <c r="T38" s="98"/>
      <c r="U38" s="98"/>
      <c r="V38" s="99"/>
      <c r="W38" s="100"/>
      <c r="X38" s="100"/>
      <c r="Y38" s="99"/>
      <c r="Z38" s="59"/>
    </row>
    <row r="39" spans="1:26" ht="25.35" customHeight="1">
      <c r="A39" s="62">
        <v>23</v>
      </c>
      <c r="B39" s="69" t="s">
        <v>30</v>
      </c>
      <c r="C39" s="85" t="s">
        <v>149</v>
      </c>
      <c r="D39" s="68">
        <v>121</v>
      </c>
      <c r="E39" s="66" t="s">
        <v>30</v>
      </c>
      <c r="F39" s="66" t="s">
        <v>30</v>
      </c>
      <c r="G39" s="68">
        <v>25</v>
      </c>
      <c r="H39" s="66">
        <v>1</v>
      </c>
      <c r="I39" s="66">
        <f t="shared" si="2"/>
        <v>25</v>
      </c>
      <c r="J39" s="66">
        <v>1</v>
      </c>
      <c r="K39" s="66">
        <v>3</v>
      </c>
      <c r="L39" s="68">
        <v>2171.1999999999998</v>
      </c>
      <c r="M39" s="68">
        <v>1001</v>
      </c>
      <c r="N39" s="64">
        <v>44358</v>
      </c>
      <c r="O39" s="63" t="s">
        <v>56</v>
      </c>
      <c r="P39" s="60"/>
      <c r="R39" s="65"/>
      <c r="T39" s="60"/>
      <c r="U39" s="59"/>
      <c r="V39" s="59"/>
      <c r="W39" s="60"/>
      <c r="X39" s="59"/>
      <c r="Y39" s="59"/>
      <c r="Z39" s="59"/>
    </row>
    <row r="40" spans="1:26" ht="25.35" customHeight="1">
      <c r="A40" s="62">
        <v>24</v>
      </c>
      <c r="B40" s="69" t="s">
        <v>30</v>
      </c>
      <c r="C40" s="46" t="s">
        <v>92</v>
      </c>
      <c r="D40" s="68">
        <v>104</v>
      </c>
      <c r="E40" s="66" t="s">
        <v>30</v>
      </c>
      <c r="F40" s="66" t="s">
        <v>30</v>
      </c>
      <c r="G40" s="68">
        <v>17</v>
      </c>
      <c r="H40" s="50">
        <v>3</v>
      </c>
      <c r="I40" s="66">
        <f t="shared" si="2"/>
        <v>5.666666666666667</v>
      </c>
      <c r="J40" s="66">
        <v>1</v>
      </c>
      <c r="K40" s="66" t="s">
        <v>30</v>
      </c>
      <c r="L40" s="68">
        <v>6294.62</v>
      </c>
      <c r="M40" s="68">
        <v>1197</v>
      </c>
      <c r="N40" s="64">
        <v>44134</v>
      </c>
      <c r="O40" s="63" t="s">
        <v>56</v>
      </c>
      <c r="P40" s="60"/>
      <c r="Q40" s="98"/>
      <c r="R40" s="98"/>
      <c r="S40" s="98"/>
      <c r="T40" s="98"/>
      <c r="U40" s="98"/>
      <c r="V40" s="99"/>
      <c r="W40" s="100"/>
      <c r="X40" s="100"/>
      <c r="Y40" s="99"/>
      <c r="Z40" s="59"/>
    </row>
    <row r="41" spans="1:26" ht="25.35" customHeight="1">
      <c r="A41" s="62">
        <v>25</v>
      </c>
      <c r="B41" s="62">
        <v>19</v>
      </c>
      <c r="C41" s="92" t="s">
        <v>44</v>
      </c>
      <c r="D41" s="68">
        <v>62</v>
      </c>
      <c r="E41" s="68">
        <v>320.60000000000002</v>
      </c>
      <c r="F41" s="89">
        <f>(D41-E41)/E41</f>
        <v>-0.80661260137242674</v>
      </c>
      <c r="G41" s="68">
        <v>14</v>
      </c>
      <c r="H41" s="66">
        <v>2</v>
      </c>
      <c r="I41" s="66">
        <f t="shared" si="2"/>
        <v>7</v>
      </c>
      <c r="J41" s="66">
        <v>1</v>
      </c>
      <c r="K41" s="66">
        <v>9</v>
      </c>
      <c r="L41" s="68">
        <v>23160.42</v>
      </c>
      <c r="M41" s="68">
        <v>4194</v>
      </c>
      <c r="N41" s="64">
        <v>44316</v>
      </c>
      <c r="O41" s="63" t="s">
        <v>43</v>
      </c>
      <c r="P41" s="60"/>
      <c r="Q41" s="98"/>
      <c r="R41" s="98"/>
      <c r="S41" s="98"/>
      <c r="T41" s="98"/>
      <c r="U41" s="98"/>
      <c r="V41" s="99"/>
      <c r="W41" s="59"/>
      <c r="X41" s="100"/>
      <c r="Y41" s="100"/>
      <c r="Z41" s="99"/>
    </row>
    <row r="42" spans="1:26" ht="25.35" customHeight="1">
      <c r="A42" s="62">
        <v>26</v>
      </c>
      <c r="B42" s="62">
        <v>14</v>
      </c>
      <c r="C42" s="46" t="s">
        <v>132</v>
      </c>
      <c r="D42" s="68">
        <v>47</v>
      </c>
      <c r="E42" s="66">
        <v>531.6</v>
      </c>
      <c r="F42" s="89">
        <f>(D42-E42)/E42</f>
        <v>-0.91158765989465762</v>
      </c>
      <c r="G42" s="68">
        <v>10</v>
      </c>
      <c r="H42" s="66">
        <v>2</v>
      </c>
      <c r="I42" s="66">
        <f t="shared" si="2"/>
        <v>5</v>
      </c>
      <c r="J42" s="66">
        <v>2</v>
      </c>
      <c r="K42" s="66">
        <v>3</v>
      </c>
      <c r="L42" s="68">
        <v>5783.58</v>
      </c>
      <c r="M42" s="68">
        <v>1012</v>
      </c>
      <c r="N42" s="64">
        <v>44358</v>
      </c>
      <c r="O42" s="63" t="s">
        <v>27</v>
      </c>
      <c r="P42" s="60"/>
      <c r="Q42" s="98"/>
      <c r="R42" s="98"/>
      <c r="S42" s="98"/>
      <c r="T42" s="98"/>
      <c r="U42" s="98"/>
      <c r="V42" s="99"/>
      <c r="W42" s="99"/>
      <c r="X42" s="59"/>
      <c r="Y42" s="100"/>
      <c r="Z42" s="100"/>
    </row>
    <row r="43" spans="1:26" ht="25.35" customHeight="1">
      <c r="A43" s="62">
        <v>27</v>
      </c>
      <c r="B43" s="62">
        <v>21</v>
      </c>
      <c r="C43" s="46" t="s">
        <v>487</v>
      </c>
      <c r="D43" s="68">
        <v>35</v>
      </c>
      <c r="E43" s="68">
        <v>274.33999999999997</v>
      </c>
      <c r="F43" s="89">
        <f>(D43-E43)/E43</f>
        <v>-0.8724210833272581</v>
      </c>
      <c r="G43" s="68">
        <v>5</v>
      </c>
      <c r="H43" s="66">
        <v>2</v>
      </c>
      <c r="I43" s="66">
        <f t="shared" si="2"/>
        <v>2.5</v>
      </c>
      <c r="J43" s="66">
        <v>1</v>
      </c>
      <c r="K43" s="66">
        <v>5</v>
      </c>
      <c r="L43" s="68">
        <v>4162.3900000000003</v>
      </c>
      <c r="M43" s="68">
        <v>822</v>
      </c>
      <c r="N43" s="64">
        <v>44344</v>
      </c>
      <c r="O43" s="63" t="s">
        <v>118</v>
      </c>
      <c r="P43" s="60"/>
      <c r="Q43" s="98"/>
      <c r="R43" s="98"/>
      <c r="S43" s="98"/>
      <c r="T43" s="98"/>
      <c r="U43" s="98"/>
      <c r="V43" s="99"/>
      <c r="W43" s="100"/>
      <c r="X43" s="59"/>
      <c r="Y43" s="100"/>
      <c r="Z43" s="99"/>
    </row>
    <row r="44" spans="1:26" ht="25.35" customHeight="1">
      <c r="A44" s="62">
        <v>28</v>
      </c>
      <c r="B44" s="62">
        <v>29</v>
      </c>
      <c r="C44" s="46" t="s">
        <v>91</v>
      </c>
      <c r="D44" s="68">
        <v>30</v>
      </c>
      <c r="E44" s="66">
        <v>18</v>
      </c>
      <c r="F44" s="89">
        <f>(D44-E44)/E44</f>
        <v>0.66666666666666663</v>
      </c>
      <c r="G44" s="68">
        <v>6</v>
      </c>
      <c r="H44" s="66">
        <v>2</v>
      </c>
      <c r="I44" s="66">
        <f t="shared" si="2"/>
        <v>3</v>
      </c>
      <c r="J44" s="66">
        <v>1</v>
      </c>
      <c r="K44" s="66" t="s">
        <v>30</v>
      </c>
      <c r="L44" s="68">
        <v>7331.81</v>
      </c>
      <c r="M44" s="68">
        <v>1239</v>
      </c>
      <c r="N44" s="64">
        <v>44337</v>
      </c>
      <c r="O44" s="63" t="s">
        <v>27</v>
      </c>
      <c r="P44" s="60"/>
      <c r="Q44" s="98"/>
      <c r="R44" s="98"/>
      <c r="S44" s="98"/>
      <c r="T44" s="98"/>
      <c r="U44" s="98"/>
      <c r="V44" s="99"/>
      <c r="W44" s="100"/>
      <c r="X44" s="59"/>
      <c r="Y44" s="100"/>
      <c r="Z44" s="99"/>
    </row>
    <row r="45" spans="1:26" ht="25.35" customHeight="1">
      <c r="A45" s="62">
        <v>29</v>
      </c>
      <c r="B45" s="69" t="s">
        <v>30</v>
      </c>
      <c r="C45" s="85" t="s">
        <v>109</v>
      </c>
      <c r="D45" s="68">
        <v>28</v>
      </c>
      <c r="E45" s="66" t="s">
        <v>30</v>
      </c>
      <c r="F45" s="66" t="s">
        <v>30</v>
      </c>
      <c r="G45" s="68">
        <v>5</v>
      </c>
      <c r="H45" s="66">
        <v>1</v>
      </c>
      <c r="I45" s="66">
        <f t="shared" si="2"/>
        <v>5</v>
      </c>
      <c r="J45" s="66">
        <v>1</v>
      </c>
      <c r="K45" s="66" t="s">
        <v>30</v>
      </c>
      <c r="L45" s="68">
        <v>5023.68</v>
      </c>
      <c r="M45" s="68">
        <v>802</v>
      </c>
      <c r="N45" s="64">
        <v>44337</v>
      </c>
      <c r="O45" s="63" t="s">
        <v>43</v>
      </c>
      <c r="P45" s="60"/>
      <c r="R45" s="65"/>
      <c r="T45" s="60"/>
      <c r="U45" s="59"/>
      <c r="V45" s="59"/>
      <c r="W45" s="60"/>
      <c r="X45" s="59"/>
      <c r="Y45" s="59"/>
      <c r="Z45" s="59"/>
    </row>
    <row r="46" spans="1:26" ht="25.35" customHeight="1">
      <c r="A46" s="62">
        <v>30</v>
      </c>
      <c r="B46" s="69" t="s">
        <v>30</v>
      </c>
      <c r="C46" s="46" t="s">
        <v>172</v>
      </c>
      <c r="D46" s="68">
        <v>28</v>
      </c>
      <c r="E46" s="66" t="s">
        <v>30</v>
      </c>
      <c r="F46" s="66" t="s">
        <v>30</v>
      </c>
      <c r="G46" s="68">
        <v>15</v>
      </c>
      <c r="H46" s="66">
        <v>3</v>
      </c>
      <c r="I46" s="66">
        <f t="shared" si="2"/>
        <v>5</v>
      </c>
      <c r="J46" s="66">
        <v>1</v>
      </c>
      <c r="K46" s="66" t="s">
        <v>30</v>
      </c>
      <c r="L46" s="68">
        <v>817076</v>
      </c>
      <c r="M46" s="68">
        <v>154624</v>
      </c>
      <c r="N46" s="64">
        <v>43665</v>
      </c>
      <c r="O46" s="26" t="s">
        <v>32</v>
      </c>
      <c r="P46" s="60"/>
      <c r="Q46" s="98"/>
      <c r="R46" s="98"/>
      <c r="S46" s="98"/>
      <c r="T46" s="98"/>
      <c r="U46" s="98"/>
      <c r="V46" s="99"/>
      <c r="W46" s="99"/>
      <c r="X46" s="100"/>
      <c r="Y46" s="100"/>
      <c r="Z46" s="59"/>
    </row>
    <row r="47" spans="1:26" ht="25.35" customHeight="1">
      <c r="A47" s="16"/>
      <c r="B47" s="16"/>
      <c r="C47" s="39" t="s">
        <v>116</v>
      </c>
      <c r="D47" s="61">
        <f>SUM(D35:D46)</f>
        <v>154482.30000000002</v>
      </c>
      <c r="E47" s="61">
        <f>SUM(E35:E46)</f>
        <v>82071.570000000022</v>
      </c>
      <c r="F47" s="108">
        <f>(D47-E47)/E47</f>
        <v>0.88228761799000532</v>
      </c>
      <c r="G47" s="61">
        <f>SUM(G35:G46)</f>
        <v>27439</v>
      </c>
      <c r="H47" s="61"/>
      <c r="I47" s="19"/>
      <c r="J47" s="18"/>
      <c r="K47" s="20"/>
      <c r="L47" s="21"/>
      <c r="M47" s="25"/>
      <c r="N47" s="22"/>
      <c r="O47" s="26"/>
      <c r="P47" s="60"/>
      <c r="R47" s="60"/>
    </row>
    <row r="48" spans="1:26" ht="14.1" customHeight="1">
      <c r="A48" s="14"/>
      <c r="B48" s="23"/>
      <c r="C48" s="15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8"/>
      <c r="O48" s="13"/>
    </row>
    <row r="49" spans="1:26" ht="25.35" customHeight="1">
      <c r="A49" s="62">
        <v>31</v>
      </c>
      <c r="B49" s="91">
        <v>31</v>
      </c>
      <c r="C49" s="46" t="s">
        <v>65</v>
      </c>
      <c r="D49" s="68">
        <v>14</v>
      </c>
      <c r="E49" s="66">
        <v>7</v>
      </c>
      <c r="F49" s="89">
        <f>(D49-E49)/E49</f>
        <v>1</v>
      </c>
      <c r="G49" s="68">
        <v>5</v>
      </c>
      <c r="H49" s="50">
        <v>1</v>
      </c>
      <c r="I49" s="66">
        <f>G49/H49</f>
        <v>5</v>
      </c>
      <c r="J49" s="66">
        <v>1</v>
      </c>
      <c r="K49" s="66" t="s">
        <v>30</v>
      </c>
      <c r="L49" s="68">
        <v>49207</v>
      </c>
      <c r="M49" s="68">
        <v>9176</v>
      </c>
      <c r="N49" s="64">
        <v>43805</v>
      </c>
      <c r="O49" s="63" t="s">
        <v>43</v>
      </c>
      <c r="P49" s="60"/>
      <c r="Q49" s="98"/>
      <c r="R49" s="98"/>
      <c r="S49" s="98"/>
      <c r="T49" s="98"/>
      <c r="U49" s="98"/>
      <c r="V49" s="99"/>
      <c r="W49" s="99"/>
      <c r="X49" s="100"/>
      <c r="Y49" s="100"/>
      <c r="Z49" s="59"/>
    </row>
    <row r="50" spans="1:26" ht="25.35" customHeight="1">
      <c r="A50" s="62">
        <v>32</v>
      </c>
      <c r="B50" s="66" t="s">
        <v>30</v>
      </c>
      <c r="C50" s="67" t="s">
        <v>151</v>
      </c>
      <c r="D50" s="68">
        <v>12</v>
      </c>
      <c r="E50" s="66" t="s">
        <v>30</v>
      </c>
      <c r="F50" s="66" t="s">
        <v>30</v>
      </c>
      <c r="G50" s="68">
        <v>6</v>
      </c>
      <c r="H50" s="50">
        <v>6</v>
      </c>
      <c r="I50" s="66">
        <f>G50/H50</f>
        <v>1</v>
      </c>
      <c r="J50" s="66">
        <v>2</v>
      </c>
      <c r="K50" s="66" t="s">
        <v>30</v>
      </c>
      <c r="L50" s="68">
        <v>44013.68</v>
      </c>
      <c r="M50" s="68">
        <v>10380</v>
      </c>
      <c r="N50" s="64">
        <v>43763</v>
      </c>
      <c r="O50" s="26" t="s">
        <v>27</v>
      </c>
      <c r="P50" s="60"/>
      <c r="R50" s="65"/>
      <c r="T50" s="60"/>
      <c r="U50" s="59"/>
      <c r="V50" s="59"/>
      <c r="W50" s="60"/>
      <c r="X50" s="59"/>
      <c r="Y50" s="59"/>
      <c r="Z50" s="59"/>
    </row>
    <row r="51" spans="1:26" ht="25.35" customHeight="1">
      <c r="A51" s="16"/>
      <c r="B51" s="16"/>
      <c r="C51" s="39" t="s">
        <v>154</v>
      </c>
      <c r="D51" s="61">
        <f>SUM(D46:D50)</f>
        <v>154536.30000000002</v>
      </c>
      <c r="E51" s="61">
        <f>SUM(E46:E50)</f>
        <v>82078.570000000022</v>
      </c>
      <c r="F51" s="93">
        <f>(D51-E51)/E51</f>
        <v>0.88278499491401929</v>
      </c>
      <c r="G51" s="61">
        <f>SUM(G46:G50)</f>
        <v>27465</v>
      </c>
      <c r="H51" s="61"/>
      <c r="I51" s="19"/>
      <c r="J51" s="18"/>
      <c r="K51" s="20"/>
      <c r="L51" s="21"/>
      <c r="M51" s="25"/>
      <c r="N51" s="22"/>
      <c r="O51" s="26"/>
    </row>
    <row r="52" spans="1:26" ht="23.1" customHeight="1"/>
    <row r="53" spans="1:26" ht="17.25" customHeight="1"/>
    <row r="67" spans="16:18">
      <c r="R67" s="60"/>
    </row>
    <row r="70" spans="16:18">
      <c r="P70" s="60"/>
    </row>
    <row r="74" spans="16:18" ht="12" customHeight="1"/>
  </sheetData>
  <sortState xmlns:xlrd2="http://schemas.microsoft.com/office/spreadsheetml/2017/richdata2" ref="B13:O50">
    <sortCondition descending="1" ref="D13:D5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6B09C-3255-4416-AB01-23044ADD109E}">
  <dimension ref="A1:Z75"/>
  <sheetViews>
    <sheetView topLeftCell="A26" zoomScale="60" zoomScaleNormal="60" workbookViewId="0">
      <selection activeCell="L26" sqref="L26:M26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3.6640625" style="58" customWidth="1"/>
    <col min="24" max="24" width="11.44140625" style="58" customWidth="1"/>
    <col min="25" max="25" width="12" style="58" bestFit="1" customWidth="1"/>
    <col min="26" max="26" width="14.88671875" style="58" customWidth="1"/>
    <col min="27" max="16384" width="8.88671875" style="58"/>
  </cols>
  <sheetData>
    <row r="1" spans="1:26" ht="19.5" customHeight="1">
      <c r="E1" s="2" t="s">
        <v>157</v>
      </c>
      <c r="F1" s="2"/>
      <c r="G1" s="2"/>
      <c r="H1" s="2"/>
      <c r="I1" s="2"/>
    </row>
    <row r="2" spans="1:26" ht="19.5" customHeight="1">
      <c r="E2" s="2" t="s">
        <v>158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155</v>
      </c>
      <c r="E6" s="4" t="s">
        <v>144</v>
      </c>
      <c r="F6" s="343"/>
      <c r="G6" s="4" t="s">
        <v>155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117"/>
      <c r="E9" s="117"/>
      <c r="F9" s="342" t="s">
        <v>15</v>
      </c>
      <c r="G9" s="117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>
      <c r="A10" s="346"/>
      <c r="B10" s="346"/>
      <c r="C10" s="343"/>
      <c r="D10" s="118" t="s">
        <v>156</v>
      </c>
      <c r="E10" s="118" t="s">
        <v>145</v>
      </c>
      <c r="F10" s="343"/>
      <c r="G10" s="118" t="s">
        <v>156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118" t="s">
        <v>14</v>
      </c>
      <c r="E11" s="4" t="s">
        <v>14</v>
      </c>
      <c r="F11" s="343"/>
      <c r="G11" s="118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60"/>
      <c r="T11" s="60"/>
      <c r="U11" s="59"/>
    </row>
    <row r="12" spans="1:26" ht="15.6" customHeight="1" thickBot="1">
      <c r="A12" s="346"/>
      <c r="B12" s="347"/>
      <c r="C12" s="344"/>
      <c r="D12" s="119"/>
      <c r="E12" s="5" t="s">
        <v>2</v>
      </c>
      <c r="F12" s="344"/>
      <c r="G12" s="119" t="s">
        <v>17</v>
      </c>
      <c r="H12" s="32"/>
      <c r="I12" s="344"/>
      <c r="J12" s="32"/>
      <c r="K12" s="32"/>
      <c r="L12" s="32"/>
      <c r="M12" s="32"/>
      <c r="N12" s="32"/>
      <c r="O12" s="344"/>
      <c r="R12" s="60"/>
      <c r="T12" s="60"/>
      <c r="U12" s="59"/>
      <c r="V12" s="59"/>
      <c r="W12" s="59"/>
      <c r="Y12" s="8"/>
      <c r="Z12" s="33"/>
    </row>
    <row r="13" spans="1:26" ht="25.35" customHeight="1">
      <c r="A13" s="62">
        <v>1</v>
      </c>
      <c r="B13" s="62" t="s">
        <v>67</v>
      </c>
      <c r="C13" s="46" t="s">
        <v>159</v>
      </c>
      <c r="D13" s="68">
        <v>15830</v>
      </c>
      <c r="E13" s="66" t="s">
        <v>30</v>
      </c>
      <c r="F13" s="66" t="s">
        <v>30</v>
      </c>
      <c r="G13" s="68">
        <v>2730</v>
      </c>
      <c r="H13" s="66" t="s">
        <v>30</v>
      </c>
      <c r="I13" s="66" t="s">
        <v>30</v>
      </c>
      <c r="J13" s="66">
        <v>14</v>
      </c>
      <c r="K13" s="66">
        <v>1</v>
      </c>
      <c r="L13" s="68">
        <v>16484</v>
      </c>
      <c r="M13" s="68">
        <v>2838</v>
      </c>
      <c r="N13" s="64">
        <v>44365</v>
      </c>
      <c r="O13" s="63" t="s">
        <v>31</v>
      </c>
      <c r="P13" s="60"/>
      <c r="R13" s="65"/>
      <c r="T13" s="60"/>
      <c r="U13" s="59"/>
      <c r="V13" s="59"/>
      <c r="W13" s="59"/>
      <c r="X13" s="59"/>
      <c r="Y13" s="60"/>
      <c r="Z13" s="59"/>
    </row>
    <row r="14" spans="1:26" ht="25.35" customHeight="1">
      <c r="A14" s="62">
        <v>2</v>
      </c>
      <c r="B14" s="122">
        <v>2</v>
      </c>
      <c r="C14" s="46" t="s">
        <v>131</v>
      </c>
      <c r="D14" s="68">
        <v>13043.49</v>
      </c>
      <c r="E14" s="66">
        <v>28861.62</v>
      </c>
      <c r="F14" s="89">
        <f>(D14-E14)/E14</f>
        <v>-0.5480679878676249</v>
      </c>
      <c r="G14" s="68">
        <v>2843</v>
      </c>
      <c r="H14" s="66">
        <v>241</v>
      </c>
      <c r="I14" s="66">
        <f t="shared" ref="I14:I22" si="0">G14/H14</f>
        <v>11.796680497925312</v>
      </c>
      <c r="J14" s="66">
        <v>14</v>
      </c>
      <c r="K14" s="66">
        <v>2</v>
      </c>
      <c r="L14" s="68">
        <v>43093.75</v>
      </c>
      <c r="M14" s="68">
        <v>9456</v>
      </c>
      <c r="N14" s="64">
        <v>44358</v>
      </c>
      <c r="O14" s="63" t="s">
        <v>73</v>
      </c>
      <c r="P14" s="60"/>
      <c r="R14" s="65"/>
      <c r="T14" s="60"/>
      <c r="U14" s="59"/>
      <c r="V14" s="59"/>
      <c r="W14" s="59"/>
      <c r="X14" s="59"/>
      <c r="Y14" s="60"/>
      <c r="Z14" s="59"/>
    </row>
    <row r="15" spans="1:26" ht="25.35" customHeight="1">
      <c r="A15" s="62">
        <v>3</v>
      </c>
      <c r="B15" s="122">
        <v>4</v>
      </c>
      <c r="C15" s="46" t="s">
        <v>111</v>
      </c>
      <c r="D15" s="68">
        <v>11291.51</v>
      </c>
      <c r="E15" s="68">
        <v>17519.25</v>
      </c>
      <c r="F15" s="89">
        <f>(D15-E15)/E15</f>
        <v>-0.35547982933059347</v>
      </c>
      <c r="G15" s="68">
        <v>2165</v>
      </c>
      <c r="H15" s="66">
        <v>165</v>
      </c>
      <c r="I15" s="66">
        <f t="shared" si="0"/>
        <v>13.121212121212121</v>
      </c>
      <c r="J15" s="66">
        <v>9</v>
      </c>
      <c r="K15" s="66">
        <v>4</v>
      </c>
      <c r="L15" s="68">
        <v>89815</v>
      </c>
      <c r="M15" s="68">
        <v>14230</v>
      </c>
      <c r="N15" s="64">
        <v>44344</v>
      </c>
      <c r="O15" s="63" t="s">
        <v>113</v>
      </c>
      <c r="P15" s="60"/>
      <c r="R15" s="65"/>
      <c r="T15" s="60"/>
      <c r="U15" s="59"/>
      <c r="V15" s="59"/>
      <c r="W15" s="59"/>
      <c r="X15" s="59"/>
      <c r="Y15" s="60"/>
      <c r="Z15" s="59"/>
    </row>
    <row r="16" spans="1:26" ht="25.35" customHeight="1">
      <c r="A16" s="62">
        <v>4</v>
      </c>
      <c r="B16" s="122">
        <v>1</v>
      </c>
      <c r="C16" s="46" t="s">
        <v>121</v>
      </c>
      <c r="D16" s="68">
        <v>10991.35</v>
      </c>
      <c r="E16" s="66">
        <v>29663.89</v>
      </c>
      <c r="F16" s="89">
        <f>(D16-E16)/E16</f>
        <v>-0.62947037627229607</v>
      </c>
      <c r="G16" s="68">
        <v>1955</v>
      </c>
      <c r="H16" s="66">
        <v>149</v>
      </c>
      <c r="I16" s="66">
        <f t="shared" si="0"/>
        <v>13.120805369127517</v>
      </c>
      <c r="J16" s="66">
        <v>10</v>
      </c>
      <c r="K16" s="66">
        <v>3</v>
      </c>
      <c r="L16" s="68">
        <v>79172.240000000005</v>
      </c>
      <c r="M16" s="68">
        <v>12822</v>
      </c>
      <c r="N16" s="64">
        <v>44351</v>
      </c>
      <c r="O16" s="63" t="s">
        <v>34</v>
      </c>
      <c r="P16" s="60"/>
      <c r="R16" s="65"/>
      <c r="T16" s="60"/>
      <c r="U16" s="59"/>
      <c r="V16" s="59"/>
      <c r="W16" s="59"/>
      <c r="X16" s="59"/>
      <c r="Y16" s="59"/>
      <c r="Z16" s="60"/>
    </row>
    <row r="17" spans="1:26" ht="25.35" customHeight="1">
      <c r="A17" s="62">
        <v>5</v>
      </c>
      <c r="B17" s="122">
        <v>3</v>
      </c>
      <c r="C17" s="46" t="s">
        <v>124</v>
      </c>
      <c r="D17" s="68">
        <v>10333.92</v>
      </c>
      <c r="E17" s="66">
        <v>19118.02</v>
      </c>
      <c r="F17" s="89">
        <f>(D17-E17)/E17</f>
        <v>-0.45946703685841944</v>
      </c>
      <c r="G17" s="68">
        <v>2401</v>
      </c>
      <c r="H17" s="66">
        <v>194</v>
      </c>
      <c r="I17" s="66">
        <f t="shared" si="0"/>
        <v>12.376288659793815</v>
      </c>
      <c r="J17" s="66">
        <v>13</v>
      </c>
      <c r="K17" s="66">
        <v>3</v>
      </c>
      <c r="L17" s="68">
        <v>47208</v>
      </c>
      <c r="M17" s="68">
        <v>10832</v>
      </c>
      <c r="N17" s="64">
        <v>44351</v>
      </c>
      <c r="O17" s="63" t="s">
        <v>52</v>
      </c>
      <c r="P17" s="60"/>
      <c r="Q17" s="98"/>
      <c r="R17" s="98"/>
      <c r="S17" s="98"/>
      <c r="T17" s="98"/>
      <c r="U17" s="100"/>
      <c r="V17" s="99"/>
      <c r="W17" s="99"/>
      <c r="X17" s="100"/>
      <c r="Y17" s="59"/>
      <c r="Z17" s="100"/>
    </row>
    <row r="18" spans="1:26" ht="25.35" customHeight="1">
      <c r="A18" s="62">
        <v>6</v>
      </c>
      <c r="B18" s="124" t="s">
        <v>40</v>
      </c>
      <c r="C18" s="46" t="s">
        <v>163</v>
      </c>
      <c r="D18" s="68">
        <v>8837.0499999999993</v>
      </c>
      <c r="E18" s="66" t="s">
        <v>30</v>
      </c>
      <c r="F18" s="66" t="s">
        <v>30</v>
      </c>
      <c r="G18" s="68">
        <v>1399</v>
      </c>
      <c r="H18" s="50">
        <v>25</v>
      </c>
      <c r="I18" s="66">
        <f t="shared" si="0"/>
        <v>55.96</v>
      </c>
      <c r="J18" s="66">
        <v>10</v>
      </c>
      <c r="K18" s="66">
        <v>0</v>
      </c>
      <c r="L18" s="68">
        <v>8837</v>
      </c>
      <c r="M18" s="68">
        <v>1399</v>
      </c>
      <c r="N18" s="64" t="s">
        <v>41</v>
      </c>
      <c r="O18" s="63" t="s">
        <v>52</v>
      </c>
      <c r="P18" s="60"/>
      <c r="Q18" s="98"/>
      <c r="R18" s="98"/>
      <c r="S18" s="98"/>
      <c r="T18" s="98"/>
      <c r="U18" s="98"/>
      <c r="V18" s="99"/>
      <c r="W18" s="100"/>
      <c r="X18" s="99"/>
      <c r="Y18" s="59"/>
      <c r="Z18" s="100"/>
    </row>
    <row r="19" spans="1:26" ht="25.35" customHeight="1">
      <c r="A19" s="62">
        <v>7</v>
      </c>
      <c r="B19" s="62" t="s">
        <v>67</v>
      </c>
      <c r="C19" s="46" t="s">
        <v>486</v>
      </c>
      <c r="D19" s="68">
        <v>6384.52</v>
      </c>
      <c r="E19" s="66" t="s">
        <v>30</v>
      </c>
      <c r="F19" s="66" t="s">
        <v>30</v>
      </c>
      <c r="G19" s="68">
        <v>1188</v>
      </c>
      <c r="H19" s="66">
        <v>112</v>
      </c>
      <c r="I19" s="66">
        <f t="shared" si="0"/>
        <v>10.607142857142858</v>
      </c>
      <c r="J19" s="66">
        <v>13</v>
      </c>
      <c r="K19" s="66">
        <v>1</v>
      </c>
      <c r="L19" s="68">
        <v>6384.52</v>
      </c>
      <c r="M19" s="68">
        <v>1188</v>
      </c>
      <c r="N19" s="64">
        <v>44365</v>
      </c>
      <c r="O19" s="63" t="s">
        <v>43</v>
      </c>
      <c r="P19" s="60"/>
      <c r="Q19" s="98"/>
      <c r="R19" s="98"/>
      <c r="S19" s="98"/>
      <c r="T19" s="98"/>
      <c r="U19" s="100"/>
      <c r="V19" s="99"/>
      <c r="W19" s="100"/>
      <c r="X19" s="99"/>
      <c r="Y19" s="59"/>
      <c r="Z19" s="100"/>
    </row>
    <row r="20" spans="1:26" ht="25.35" customHeight="1">
      <c r="A20" s="62">
        <v>8</v>
      </c>
      <c r="B20" s="62" t="s">
        <v>67</v>
      </c>
      <c r="C20" s="46" t="s">
        <v>160</v>
      </c>
      <c r="D20" s="68">
        <v>4421.24</v>
      </c>
      <c r="E20" s="66" t="s">
        <v>30</v>
      </c>
      <c r="F20" s="66" t="s">
        <v>30</v>
      </c>
      <c r="G20" s="68">
        <v>841</v>
      </c>
      <c r="H20" s="66">
        <v>152</v>
      </c>
      <c r="I20" s="66">
        <f t="shared" si="0"/>
        <v>5.5328947368421053</v>
      </c>
      <c r="J20" s="66">
        <v>13</v>
      </c>
      <c r="K20" s="66">
        <v>1</v>
      </c>
      <c r="L20" s="68">
        <v>4421.24</v>
      </c>
      <c r="M20" s="68">
        <v>841</v>
      </c>
      <c r="N20" s="64">
        <v>44365</v>
      </c>
      <c r="O20" s="26" t="s">
        <v>27</v>
      </c>
      <c r="P20" s="60"/>
      <c r="Q20" s="98"/>
      <c r="R20" s="98"/>
      <c r="S20" s="98"/>
      <c r="T20" s="98"/>
      <c r="U20" s="98"/>
      <c r="V20" s="99"/>
      <c r="W20" s="100"/>
      <c r="X20" s="99"/>
      <c r="Y20" s="59"/>
      <c r="Z20" s="100"/>
    </row>
    <row r="21" spans="1:26" ht="25.35" customHeight="1">
      <c r="A21" s="62">
        <v>9</v>
      </c>
      <c r="B21" s="122">
        <v>5</v>
      </c>
      <c r="C21" s="46" t="s">
        <v>93</v>
      </c>
      <c r="D21" s="68">
        <v>3379.79</v>
      </c>
      <c r="E21" s="68">
        <v>6523.11</v>
      </c>
      <c r="F21" s="89">
        <f>(D21-E21)/E21</f>
        <v>-0.48187444332534635</v>
      </c>
      <c r="G21" s="68">
        <v>754</v>
      </c>
      <c r="H21" s="66">
        <v>86</v>
      </c>
      <c r="I21" s="66">
        <f t="shared" si="0"/>
        <v>8.7674418604651159</v>
      </c>
      <c r="J21" s="66">
        <v>8</v>
      </c>
      <c r="K21" s="66">
        <v>5</v>
      </c>
      <c r="L21" s="68">
        <v>52023</v>
      </c>
      <c r="M21" s="68">
        <v>11252</v>
      </c>
      <c r="N21" s="64">
        <v>44337</v>
      </c>
      <c r="O21" s="63" t="s">
        <v>32</v>
      </c>
      <c r="P21" s="60"/>
      <c r="Q21" s="98"/>
      <c r="R21" s="98"/>
      <c r="S21" s="98"/>
      <c r="T21" s="98"/>
      <c r="U21" s="98"/>
      <c r="V21" s="99"/>
      <c r="W21" s="99"/>
      <c r="X21" s="100"/>
      <c r="Y21" s="59"/>
      <c r="Z21" s="100"/>
    </row>
    <row r="22" spans="1:26" ht="25.35" customHeight="1">
      <c r="A22" s="62">
        <v>10</v>
      </c>
      <c r="B22" s="62" t="s">
        <v>67</v>
      </c>
      <c r="C22" s="46" t="s">
        <v>164</v>
      </c>
      <c r="D22" s="68">
        <v>2139.9299999999998</v>
      </c>
      <c r="E22" s="66" t="s">
        <v>30</v>
      </c>
      <c r="F22" s="66" t="s">
        <v>30</v>
      </c>
      <c r="G22" s="68">
        <v>479</v>
      </c>
      <c r="H22" s="66">
        <v>88</v>
      </c>
      <c r="I22" s="66">
        <f t="shared" si="0"/>
        <v>5.4431818181818183</v>
      </c>
      <c r="J22" s="66">
        <v>13</v>
      </c>
      <c r="K22" s="66">
        <v>1</v>
      </c>
      <c r="L22" s="68">
        <v>2139.9299999999998</v>
      </c>
      <c r="M22" s="68">
        <v>479</v>
      </c>
      <c r="N22" s="64">
        <v>44365</v>
      </c>
      <c r="O22" s="63" t="s">
        <v>56</v>
      </c>
      <c r="P22" s="60"/>
      <c r="Q22" s="98"/>
      <c r="R22" s="98"/>
      <c r="S22" s="98"/>
      <c r="T22" s="98"/>
      <c r="U22" s="98"/>
      <c r="V22" s="99"/>
      <c r="W22" s="100"/>
      <c r="X22" s="99"/>
      <c r="Y22" s="59"/>
      <c r="Z22" s="100"/>
    </row>
    <row r="23" spans="1:26" ht="25.35" customHeight="1">
      <c r="A23" s="16"/>
      <c r="B23" s="16"/>
      <c r="C23" s="39" t="s">
        <v>29</v>
      </c>
      <c r="D23" s="61">
        <f>SUM(D13:D22)</f>
        <v>86652.799999999988</v>
      </c>
      <c r="E23" s="61">
        <f>SUM(E13:E22)</f>
        <v>101685.89</v>
      </c>
      <c r="F23" s="108">
        <f>(D23-E23)/E23</f>
        <v>-0.14783850542095872</v>
      </c>
      <c r="G23" s="61">
        <f>SUM(G13:G22)</f>
        <v>16755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62">
        <v>11</v>
      </c>
      <c r="B25" s="122">
        <v>6</v>
      </c>
      <c r="C25" s="46" t="s">
        <v>112</v>
      </c>
      <c r="D25" s="68">
        <v>1183.75</v>
      </c>
      <c r="E25" s="68">
        <v>5388.86</v>
      </c>
      <c r="F25" s="89">
        <f>(D25-E25)/E25</f>
        <v>-0.78033387395478815</v>
      </c>
      <c r="G25" s="68">
        <v>190</v>
      </c>
      <c r="H25" s="66">
        <v>23</v>
      </c>
      <c r="I25" s="66">
        <f>G25/H25</f>
        <v>8.2608695652173907</v>
      </c>
      <c r="J25" s="66">
        <v>6</v>
      </c>
      <c r="K25" s="66">
        <v>4</v>
      </c>
      <c r="L25" s="68">
        <v>20462</v>
      </c>
      <c r="M25" s="68">
        <v>3515</v>
      </c>
      <c r="N25" s="64">
        <v>44344</v>
      </c>
      <c r="O25" s="63" t="s">
        <v>32</v>
      </c>
      <c r="P25" s="60"/>
      <c r="Q25" s="98"/>
      <c r="R25" s="98"/>
      <c r="S25" s="98"/>
      <c r="T25" s="98"/>
      <c r="U25" s="98"/>
      <c r="V25" s="99"/>
      <c r="W25" s="99"/>
      <c r="X25" s="100"/>
      <c r="Y25" s="59"/>
      <c r="Z25" s="100"/>
    </row>
    <row r="26" spans="1:26" ht="25.35" customHeight="1">
      <c r="A26" s="62">
        <v>12</v>
      </c>
      <c r="B26" s="122">
        <v>8</v>
      </c>
      <c r="C26" s="46" t="s">
        <v>79</v>
      </c>
      <c r="D26" s="68">
        <v>1003.37</v>
      </c>
      <c r="E26" s="68">
        <v>2630.9</v>
      </c>
      <c r="F26" s="89">
        <f t="shared" ref="F26:F33" si="1">(D26-E26)/E26</f>
        <v>-0.61862100421908861</v>
      </c>
      <c r="G26" s="68">
        <v>181</v>
      </c>
      <c r="H26" s="66">
        <v>26</v>
      </c>
      <c r="I26" s="66">
        <f>G26/H26</f>
        <v>6.9615384615384617</v>
      </c>
      <c r="J26" s="66">
        <v>5</v>
      </c>
      <c r="K26" s="66">
        <v>6</v>
      </c>
      <c r="L26" s="68">
        <v>51469.73</v>
      </c>
      <c r="M26" s="68">
        <v>8102</v>
      </c>
      <c r="N26" s="64">
        <v>44330</v>
      </c>
      <c r="O26" s="63" t="s">
        <v>27</v>
      </c>
      <c r="P26" s="60"/>
      <c r="Q26" s="98"/>
      <c r="R26" s="98"/>
      <c r="S26" s="98"/>
      <c r="T26" s="98"/>
      <c r="U26" s="98"/>
      <c r="V26" s="99"/>
      <c r="W26" s="99"/>
      <c r="X26" s="100"/>
      <c r="Y26" s="59"/>
      <c r="Z26" s="100"/>
    </row>
    <row r="27" spans="1:26" ht="25.35" customHeight="1">
      <c r="A27" s="62">
        <v>13</v>
      </c>
      <c r="B27" s="122">
        <v>10</v>
      </c>
      <c r="C27" s="85" t="s">
        <v>69</v>
      </c>
      <c r="D27" s="68">
        <v>781.05</v>
      </c>
      <c r="E27" s="68">
        <v>1418.53</v>
      </c>
      <c r="F27" s="89">
        <f t="shared" si="1"/>
        <v>-0.44939479602123328</v>
      </c>
      <c r="G27" s="68">
        <v>160</v>
      </c>
      <c r="H27" s="66">
        <v>26</v>
      </c>
      <c r="I27" s="66">
        <f>G27/H27</f>
        <v>6.1538461538461542</v>
      </c>
      <c r="J27" s="66">
        <v>3</v>
      </c>
      <c r="K27" s="66">
        <v>7</v>
      </c>
      <c r="L27" s="68">
        <v>53213.14</v>
      </c>
      <c r="M27" s="68">
        <v>11007</v>
      </c>
      <c r="N27" s="64">
        <v>44323</v>
      </c>
      <c r="O27" s="63" t="s">
        <v>34</v>
      </c>
      <c r="P27" s="60"/>
      <c r="Q27" s="98"/>
      <c r="R27" s="98"/>
      <c r="S27" s="98"/>
      <c r="T27" s="98"/>
      <c r="U27" s="98"/>
      <c r="V27" s="99"/>
      <c r="W27" s="100"/>
      <c r="X27" s="99"/>
      <c r="Y27" s="100"/>
      <c r="Z27" s="59"/>
    </row>
    <row r="28" spans="1:26" ht="25.35" customHeight="1">
      <c r="A28" s="62">
        <v>14</v>
      </c>
      <c r="B28" s="122">
        <v>7</v>
      </c>
      <c r="C28" s="46" t="s">
        <v>132</v>
      </c>
      <c r="D28" s="68">
        <v>531.6</v>
      </c>
      <c r="E28" s="66">
        <v>4935.68</v>
      </c>
      <c r="F28" s="89">
        <f t="shared" si="1"/>
        <v>-0.89229447614107882</v>
      </c>
      <c r="G28" s="68">
        <v>126</v>
      </c>
      <c r="H28" s="66">
        <v>26</v>
      </c>
      <c r="I28" s="66">
        <f>G28/H28</f>
        <v>4.8461538461538458</v>
      </c>
      <c r="J28" s="66">
        <v>9</v>
      </c>
      <c r="K28" s="66">
        <v>2</v>
      </c>
      <c r="L28" s="68">
        <v>5702.58</v>
      </c>
      <c r="M28" s="68">
        <v>994</v>
      </c>
      <c r="N28" s="64">
        <v>44358</v>
      </c>
      <c r="O28" s="63" t="s">
        <v>27</v>
      </c>
      <c r="P28" s="60"/>
      <c r="Q28" s="98"/>
      <c r="R28" s="98"/>
      <c r="S28" s="98"/>
      <c r="T28" s="98"/>
      <c r="U28" s="98"/>
      <c r="V28" s="99"/>
      <c r="W28" s="99"/>
      <c r="X28" s="100"/>
      <c r="Y28" s="59"/>
      <c r="Z28" s="100"/>
    </row>
    <row r="29" spans="1:26" ht="25.35" customHeight="1">
      <c r="A29" s="62">
        <v>15</v>
      </c>
      <c r="B29" s="122">
        <v>11</v>
      </c>
      <c r="C29" s="46" t="s">
        <v>107</v>
      </c>
      <c r="D29" s="68">
        <v>523</v>
      </c>
      <c r="E29" s="68">
        <v>1339</v>
      </c>
      <c r="F29" s="89">
        <f t="shared" si="1"/>
        <v>-0.60941000746825991</v>
      </c>
      <c r="G29" s="68">
        <v>113</v>
      </c>
      <c r="H29" s="66" t="s">
        <v>30</v>
      </c>
      <c r="I29" s="66" t="s">
        <v>30</v>
      </c>
      <c r="J29" s="66">
        <v>2</v>
      </c>
      <c r="K29" s="66">
        <v>5</v>
      </c>
      <c r="L29" s="68">
        <v>14566</v>
      </c>
      <c r="M29" s="68">
        <v>2357</v>
      </c>
      <c r="N29" s="64">
        <v>44337</v>
      </c>
      <c r="O29" s="63" t="s">
        <v>31</v>
      </c>
      <c r="P29" s="60"/>
      <c r="Q29" s="98"/>
      <c r="R29" s="98"/>
      <c r="S29" s="98"/>
      <c r="T29" s="98"/>
      <c r="U29" s="98"/>
      <c r="V29" s="99"/>
      <c r="W29" s="99"/>
      <c r="X29" s="100"/>
      <c r="Y29" s="59"/>
      <c r="Z29" s="100"/>
    </row>
    <row r="30" spans="1:26" ht="25.35" customHeight="1">
      <c r="A30" s="62">
        <v>16</v>
      </c>
      <c r="B30" s="122">
        <v>9</v>
      </c>
      <c r="C30" s="85" t="s">
        <v>110</v>
      </c>
      <c r="D30" s="68">
        <v>435.38</v>
      </c>
      <c r="E30" s="68">
        <v>1463.99</v>
      </c>
      <c r="F30" s="89">
        <f t="shared" si="1"/>
        <v>-0.70260725824629955</v>
      </c>
      <c r="G30" s="68">
        <v>84</v>
      </c>
      <c r="H30" s="66">
        <v>13</v>
      </c>
      <c r="I30" s="66">
        <f>G30/H30</f>
        <v>6.4615384615384617</v>
      </c>
      <c r="J30" s="66">
        <v>2</v>
      </c>
      <c r="K30" s="66">
        <v>4</v>
      </c>
      <c r="L30" s="68">
        <v>8577.08</v>
      </c>
      <c r="M30" s="68">
        <v>1476</v>
      </c>
      <c r="N30" s="64">
        <v>44344</v>
      </c>
      <c r="O30" s="63" t="s">
        <v>27</v>
      </c>
      <c r="P30" s="60"/>
      <c r="Q30" s="98"/>
      <c r="R30" s="98"/>
      <c r="S30" s="98"/>
      <c r="T30" s="98"/>
      <c r="U30" s="98"/>
      <c r="V30" s="98"/>
      <c r="W30" s="99"/>
      <c r="X30" s="98"/>
      <c r="Y30" s="59"/>
      <c r="Z30" s="100"/>
    </row>
    <row r="31" spans="1:26" ht="25.35" customHeight="1">
      <c r="A31" s="62">
        <v>17</v>
      </c>
      <c r="B31" s="123">
        <v>14</v>
      </c>
      <c r="C31" s="85" t="s">
        <v>74</v>
      </c>
      <c r="D31" s="68">
        <v>334.98</v>
      </c>
      <c r="E31" s="68">
        <v>583.85</v>
      </c>
      <c r="F31" s="89">
        <f t="shared" si="1"/>
        <v>-0.4262567440267192</v>
      </c>
      <c r="G31" s="68">
        <v>64</v>
      </c>
      <c r="H31" s="66">
        <v>11</v>
      </c>
      <c r="I31" s="66">
        <f>G31/H31</f>
        <v>5.8181818181818183</v>
      </c>
      <c r="J31" s="66">
        <v>2</v>
      </c>
      <c r="K31" s="66">
        <v>7</v>
      </c>
      <c r="L31" s="68">
        <v>25976.38</v>
      </c>
      <c r="M31" s="68">
        <v>4334</v>
      </c>
      <c r="N31" s="64">
        <v>44323</v>
      </c>
      <c r="O31" s="63" t="s">
        <v>34</v>
      </c>
      <c r="P31" s="60"/>
      <c r="R31" s="65"/>
      <c r="T31" s="60"/>
      <c r="U31" s="59"/>
      <c r="V31" s="59"/>
      <c r="W31" s="59"/>
      <c r="X31" s="60"/>
      <c r="Y31" s="59"/>
      <c r="Z31" s="59"/>
    </row>
    <row r="32" spans="1:26" ht="25.35" customHeight="1">
      <c r="A32" s="62">
        <v>18</v>
      </c>
      <c r="B32" s="123">
        <v>21</v>
      </c>
      <c r="C32" s="67" t="s">
        <v>47</v>
      </c>
      <c r="D32" s="68">
        <v>328.5</v>
      </c>
      <c r="E32" s="68">
        <v>305.64999999999998</v>
      </c>
      <c r="F32" s="89">
        <f t="shared" si="1"/>
        <v>7.4758710943890153E-2</v>
      </c>
      <c r="G32" s="68">
        <v>199</v>
      </c>
      <c r="H32" s="66">
        <v>13</v>
      </c>
      <c r="I32" s="66">
        <f>G32/H32</f>
        <v>15.307692307692308</v>
      </c>
      <c r="J32" s="66">
        <v>3</v>
      </c>
      <c r="K32" s="66" t="s">
        <v>30</v>
      </c>
      <c r="L32" s="68">
        <v>66897.87</v>
      </c>
      <c r="M32" s="68">
        <v>14536</v>
      </c>
      <c r="N32" s="64">
        <v>44113</v>
      </c>
      <c r="O32" s="63" t="s">
        <v>27</v>
      </c>
      <c r="P32" s="60"/>
      <c r="R32" s="65"/>
      <c r="T32" s="60"/>
      <c r="U32" s="59"/>
      <c r="V32" s="59"/>
      <c r="W32" s="59"/>
      <c r="X32" s="60"/>
      <c r="Y32" s="59"/>
      <c r="Z32" s="59"/>
    </row>
    <row r="33" spans="1:26" ht="25.35" customHeight="1">
      <c r="A33" s="62">
        <v>19</v>
      </c>
      <c r="B33" s="122">
        <v>22</v>
      </c>
      <c r="C33" s="67" t="s">
        <v>44</v>
      </c>
      <c r="D33" s="68">
        <v>320.60000000000002</v>
      </c>
      <c r="E33" s="68">
        <v>279</v>
      </c>
      <c r="F33" s="89">
        <f t="shared" si="1"/>
        <v>0.14910394265232982</v>
      </c>
      <c r="G33" s="68">
        <v>73</v>
      </c>
      <c r="H33" s="66">
        <v>5</v>
      </c>
      <c r="I33" s="66">
        <f>G33/H33</f>
        <v>14.6</v>
      </c>
      <c r="J33" s="66">
        <v>3</v>
      </c>
      <c r="K33" s="66">
        <v>8</v>
      </c>
      <c r="L33" s="68">
        <v>23098.42</v>
      </c>
      <c r="M33" s="68">
        <v>4180</v>
      </c>
      <c r="N33" s="64">
        <v>44316</v>
      </c>
      <c r="O33" s="63" t="s">
        <v>43</v>
      </c>
      <c r="P33" s="60"/>
      <c r="Q33" s="98"/>
      <c r="R33" s="98"/>
      <c r="S33" s="98"/>
      <c r="T33" s="98"/>
      <c r="U33" s="98"/>
      <c r="V33" s="99"/>
      <c r="W33" s="99"/>
      <c r="X33" s="100"/>
      <c r="Y33" s="59"/>
      <c r="Z33" s="100"/>
    </row>
    <row r="34" spans="1:26" ht="25.35" customHeight="1">
      <c r="A34" s="62">
        <v>20</v>
      </c>
      <c r="B34" s="122">
        <v>19</v>
      </c>
      <c r="C34" s="92" t="s">
        <v>98</v>
      </c>
      <c r="D34" s="68">
        <v>297.60000000000002</v>
      </c>
      <c r="E34" s="68">
        <v>371</v>
      </c>
      <c r="F34" s="89">
        <f>(D34-E34)/E34</f>
        <v>-0.19784366576819401</v>
      </c>
      <c r="G34" s="68">
        <v>51</v>
      </c>
      <c r="H34" s="66" t="s">
        <v>30</v>
      </c>
      <c r="I34" s="66" t="s">
        <v>30</v>
      </c>
      <c r="J34" s="66">
        <v>3</v>
      </c>
      <c r="K34" s="66">
        <v>6</v>
      </c>
      <c r="L34" s="68">
        <v>4235.92</v>
      </c>
      <c r="M34" s="68">
        <v>822</v>
      </c>
      <c r="N34" s="64">
        <v>44330</v>
      </c>
      <c r="O34" s="63" t="s">
        <v>99</v>
      </c>
      <c r="P34" s="60"/>
      <c r="Q34" s="98"/>
      <c r="R34" s="98"/>
      <c r="S34" s="98"/>
      <c r="T34" s="98"/>
      <c r="U34" s="98"/>
      <c r="V34" s="99"/>
      <c r="W34" s="59"/>
      <c r="X34" s="100"/>
      <c r="Y34" s="100"/>
      <c r="Z34" s="99"/>
    </row>
    <row r="35" spans="1:26" ht="25.35" customHeight="1">
      <c r="A35" s="16"/>
      <c r="B35" s="16"/>
      <c r="C35" s="39" t="s">
        <v>85</v>
      </c>
      <c r="D35" s="61">
        <f>SUM(D23:D34)</f>
        <v>92392.63</v>
      </c>
      <c r="E35" s="61">
        <f>SUM(E23:E34)</f>
        <v>120402.34999999999</v>
      </c>
      <c r="F35" s="108">
        <f>(D35-E35)/E35</f>
        <v>-0.23263432981166887</v>
      </c>
      <c r="G35" s="61">
        <f>SUM(G23:G34)</f>
        <v>17996</v>
      </c>
      <c r="H35" s="61"/>
      <c r="I35" s="19"/>
      <c r="J35" s="18"/>
      <c r="K35" s="20"/>
      <c r="L35" s="21"/>
      <c r="M35" s="25"/>
      <c r="N35" s="22"/>
      <c r="O35" s="26"/>
      <c r="P35" s="60"/>
      <c r="R35" s="60"/>
    </row>
    <row r="36" spans="1:26" ht="14.1" customHeight="1">
      <c r="A36" s="14"/>
      <c r="B36" s="23"/>
      <c r="C36" s="1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62">
        <v>21</v>
      </c>
      <c r="B37" s="122">
        <v>15</v>
      </c>
      <c r="C37" s="46" t="s">
        <v>487</v>
      </c>
      <c r="D37" s="68">
        <v>274.33999999999997</v>
      </c>
      <c r="E37" s="68">
        <v>556</v>
      </c>
      <c r="F37" s="89">
        <f>(D37-E37)/E37</f>
        <v>-0.50658273381294971</v>
      </c>
      <c r="G37" s="68">
        <v>46</v>
      </c>
      <c r="H37" s="66">
        <v>7</v>
      </c>
      <c r="I37" s="66">
        <f>G37/H37</f>
        <v>6.5714285714285712</v>
      </c>
      <c r="J37" s="66">
        <v>2</v>
      </c>
      <c r="K37" s="66">
        <v>4</v>
      </c>
      <c r="L37" s="68">
        <v>4127.3900000000003</v>
      </c>
      <c r="M37" s="68">
        <v>817</v>
      </c>
      <c r="N37" s="64">
        <v>44344</v>
      </c>
      <c r="O37" s="63" t="s">
        <v>118</v>
      </c>
      <c r="P37" s="60"/>
      <c r="Q37" s="98"/>
      <c r="R37" s="98"/>
      <c r="S37" s="98"/>
      <c r="T37" s="98"/>
      <c r="U37" s="98"/>
      <c r="V37" s="99"/>
      <c r="W37" s="99"/>
      <c r="X37" s="100"/>
      <c r="Y37" s="59"/>
      <c r="Z37" s="100"/>
    </row>
    <row r="38" spans="1:26" ht="25.35" customHeight="1">
      <c r="A38" s="62">
        <v>22</v>
      </c>
      <c r="B38" s="122">
        <v>17</v>
      </c>
      <c r="C38" s="87" t="s">
        <v>75</v>
      </c>
      <c r="D38" s="68">
        <v>258</v>
      </c>
      <c r="E38" s="68">
        <v>469.5</v>
      </c>
      <c r="F38" s="89">
        <f>(D38-E38)/E38</f>
        <v>-0.45047923322683708</v>
      </c>
      <c r="G38" s="68">
        <v>50</v>
      </c>
      <c r="H38" s="66">
        <v>5</v>
      </c>
      <c r="I38" s="66">
        <f>G38/H38</f>
        <v>10</v>
      </c>
      <c r="J38" s="66">
        <v>1</v>
      </c>
      <c r="K38" s="66">
        <v>7</v>
      </c>
      <c r="L38" s="68">
        <v>22867</v>
      </c>
      <c r="M38" s="68">
        <v>4013</v>
      </c>
      <c r="N38" s="64">
        <v>44323</v>
      </c>
      <c r="O38" s="63" t="s">
        <v>32</v>
      </c>
      <c r="P38" s="60"/>
      <c r="Q38" s="98"/>
      <c r="R38" s="98"/>
      <c r="S38" s="98"/>
      <c r="T38" s="98"/>
      <c r="U38" s="98"/>
      <c r="V38" s="99"/>
      <c r="W38" s="100"/>
      <c r="X38" s="100"/>
      <c r="Y38" s="59"/>
      <c r="Z38" s="99"/>
    </row>
    <row r="39" spans="1:26" ht="25.35" customHeight="1">
      <c r="A39" s="62">
        <v>23</v>
      </c>
      <c r="B39" s="66" t="s">
        <v>30</v>
      </c>
      <c r="C39" s="67" t="s">
        <v>161</v>
      </c>
      <c r="D39" s="68">
        <v>164</v>
      </c>
      <c r="E39" s="66" t="s">
        <v>30</v>
      </c>
      <c r="F39" s="66" t="s">
        <v>30</v>
      </c>
      <c r="G39" s="68">
        <v>99</v>
      </c>
      <c r="H39" s="50">
        <v>8</v>
      </c>
      <c r="I39" s="66">
        <f>G39/H39</f>
        <v>12.375</v>
      </c>
      <c r="J39" s="66">
        <v>2</v>
      </c>
      <c r="K39" s="66" t="s">
        <v>30</v>
      </c>
      <c r="L39" s="68">
        <v>24453</v>
      </c>
      <c r="M39" s="68">
        <v>5378</v>
      </c>
      <c r="N39" s="64">
        <v>44099</v>
      </c>
      <c r="O39" s="63" t="s">
        <v>43</v>
      </c>
      <c r="P39" s="60"/>
      <c r="Q39" s="98"/>
      <c r="R39" s="98"/>
      <c r="S39" s="98"/>
      <c r="T39" s="98"/>
      <c r="U39" s="98"/>
      <c r="V39" s="99"/>
      <c r="W39" s="99"/>
      <c r="X39" s="100"/>
      <c r="Y39" s="100"/>
      <c r="Z39" s="59"/>
    </row>
    <row r="40" spans="1:26" ht="25.35" customHeight="1">
      <c r="A40" s="62">
        <v>24</v>
      </c>
      <c r="B40" s="122">
        <v>13</v>
      </c>
      <c r="C40" s="46" t="s">
        <v>51</v>
      </c>
      <c r="D40" s="68">
        <v>155.5</v>
      </c>
      <c r="E40" s="68">
        <v>643.83000000000004</v>
      </c>
      <c r="F40" s="89">
        <f>(D40-E40)/E40</f>
        <v>-0.75847661649814391</v>
      </c>
      <c r="G40" s="68">
        <v>34</v>
      </c>
      <c r="H40" s="50">
        <v>7</v>
      </c>
      <c r="I40" s="66">
        <f>G40/H40</f>
        <v>4.8571428571428568</v>
      </c>
      <c r="J40" s="66">
        <v>2</v>
      </c>
      <c r="K40" s="66">
        <v>8</v>
      </c>
      <c r="L40" s="68">
        <v>43990</v>
      </c>
      <c r="M40" s="68">
        <v>9142</v>
      </c>
      <c r="N40" s="64">
        <v>44316</v>
      </c>
      <c r="O40" s="63" t="s">
        <v>32</v>
      </c>
      <c r="P40" s="60"/>
      <c r="Q40" s="98"/>
      <c r="R40" s="98"/>
      <c r="S40" s="98"/>
      <c r="T40" s="98"/>
      <c r="U40" s="98"/>
      <c r="V40" s="99"/>
      <c r="W40" s="100"/>
      <c r="X40" s="100"/>
      <c r="Y40" s="59"/>
      <c r="Z40" s="99"/>
    </row>
    <row r="41" spans="1:26" ht="25.35" customHeight="1">
      <c r="A41" s="62">
        <v>25</v>
      </c>
      <c r="B41" s="69" t="s">
        <v>30</v>
      </c>
      <c r="C41" s="85" t="s">
        <v>162</v>
      </c>
      <c r="D41" s="68">
        <v>134</v>
      </c>
      <c r="E41" s="66" t="s">
        <v>30</v>
      </c>
      <c r="F41" s="66" t="s">
        <v>30</v>
      </c>
      <c r="G41" s="68">
        <v>67</v>
      </c>
      <c r="H41" s="50">
        <v>10</v>
      </c>
      <c r="I41" s="66">
        <f t="shared" ref="I41:I46" si="2">G41/H41</f>
        <v>6.7</v>
      </c>
      <c r="J41" s="66">
        <v>3</v>
      </c>
      <c r="K41" s="66" t="s">
        <v>30</v>
      </c>
      <c r="L41" s="68">
        <v>72878.19</v>
      </c>
      <c r="M41" s="68">
        <v>15155</v>
      </c>
      <c r="N41" s="64">
        <v>44092</v>
      </c>
      <c r="O41" s="63" t="s">
        <v>34</v>
      </c>
      <c r="P41" s="60"/>
      <c r="Q41" s="98"/>
      <c r="R41" s="98"/>
      <c r="S41" s="98"/>
      <c r="T41" s="98"/>
      <c r="U41" s="98"/>
      <c r="V41" s="99"/>
      <c r="W41" s="99"/>
      <c r="X41" s="109"/>
      <c r="Y41" s="59"/>
      <c r="Z41" s="100"/>
    </row>
    <row r="42" spans="1:26" ht="25.35" customHeight="1">
      <c r="A42" s="62">
        <v>26</v>
      </c>
      <c r="B42" s="122">
        <v>12</v>
      </c>
      <c r="C42" s="46" t="s">
        <v>122</v>
      </c>
      <c r="D42" s="68">
        <v>69.44</v>
      </c>
      <c r="E42" s="66">
        <v>887.18</v>
      </c>
      <c r="F42" s="89">
        <f>(D42-E42)/E42</f>
        <v>-0.92172952501183536</v>
      </c>
      <c r="G42" s="68">
        <v>11</v>
      </c>
      <c r="H42" s="66">
        <v>4</v>
      </c>
      <c r="I42" s="66">
        <f t="shared" si="2"/>
        <v>2.75</v>
      </c>
      <c r="J42" s="66">
        <v>1</v>
      </c>
      <c r="K42" s="66">
        <v>3</v>
      </c>
      <c r="L42" s="68">
        <v>3280.5</v>
      </c>
      <c r="M42" s="68">
        <v>578</v>
      </c>
      <c r="N42" s="64">
        <v>44351</v>
      </c>
      <c r="O42" s="63" t="s">
        <v>27</v>
      </c>
      <c r="P42" s="60"/>
      <c r="Q42" s="98"/>
      <c r="R42" s="98"/>
      <c r="S42" s="98"/>
      <c r="T42" s="98"/>
      <c r="U42" s="98"/>
      <c r="V42" s="99"/>
      <c r="W42" s="99"/>
      <c r="X42" s="100"/>
      <c r="Y42" s="59"/>
      <c r="Z42" s="100"/>
    </row>
    <row r="43" spans="1:26" ht="25.35" customHeight="1">
      <c r="A43" s="62">
        <v>27</v>
      </c>
      <c r="B43" s="66" t="s">
        <v>30</v>
      </c>
      <c r="C43" s="85" t="s">
        <v>133</v>
      </c>
      <c r="D43" s="68">
        <v>62</v>
      </c>
      <c r="E43" s="66" t="s">
        <v>30</v>
      </c>
      <c r="F43" s="66" t="s">
        <v>30</v>
      </c>
      <c r="G43" s="68">
        <v>31</v>
      </c>
      <c r="H43" s="50">
        <v>6</v>
      </c>
      <c r="I43" s="66">
        <f t="shared" si="2"/>
        <v>5.166666666666667</v>
      </c>
      <c r="J43" s="66">
        <v>2</v>
      </c>
      <c r="K43" s="66" t="s">
        <v>30</v>
      </c>
      <c r="L43" s="68">
        <v>150464</v>
      </c>
      <c r="M43" s="68">
        <v>30429</v>
      </c>
      <c r="N43" s="64">
        <v>43721</v>
      </c>
      <c r="O43" s="63" t="s">
        <v>27</v>
      </c>
      <c r="P43" s="60"/>
      <c r="Q43" s="98"/>
      <c r="R43" s="98"/>
      <c r="S43" s="98"/>
      <c r="T43" s="98"/>
      <c r="U43" s="98"/>
      <c r="V43" s="99"/>
      <c r="W43" s="99"/>
      <c r="X43" s="100"/>
      <c r="Y43" s="100"/>
      <c r="Z43" s="59"/>
    </row>
    <row r="44" spans="1:26" ht="25.35" customHeight="1">
      <c r="A44" s="62">
        <v>28</v>
      </c>
      <c r="B44" s="90">
        <v>27</v>
      </c>
      <c r="C44" s="85" t="s">
        <v>142</v>
      </c>
      <c r="D44" s="68">
        <v>22.5</v>
      </c>
      <c r="E44" s="66">
        <v>42.5</v>
      </c>
      <c r="F44" s="89">
        <f>(D44-E44)/E44</f>
        <v>-0.47058823529411764</v>
      </c>
      <c r="G44" s="68">
        <v>5</v>
      </c>
      <c r="H44" s="50">
        <v>2</v>
      </c>
      <c r="I44" s="66">
        <f t="shared" si="2"/>
        <v>2.5</v>
      </c>
      <c r="J44" s="66">
        <v>1</v>
      </c>
      <c r="K44" s="66">
        <v>3</v>
      </c>
      <c r="L44" s="68">
        <v>79</v>
      </c>
      <c r="M44" s="68">
        <v>17</v>
      </c>
      <c r="N44" s="64">
        <v>44351</v>
      </c>
      <c r="O44" s="63" t="s">
        <v>100</v>
      </c>
      <c r="P44" s="60"/>
      <c r="R44" s="65"/>
      <c r="T44" s="60"/>
      <c r="U44" s="59"/>
      <c r="V44" s="59"/>
      <c r="W44" s="59"/>
      <c r="X44" s="60"/>
      <c r="Y44" s="59"/>
      <c r="Z44" s="59"/>
    </row>
    <row r="45" spans="1:26" ht="25.35" customHeight="1">
      <c r="A45" s="62">
        <v>29</v>
      </c>
      <c r="B45" s="69" t="s">
        <v>30</v>
      </c>
      <c r="C45" s="85" t="s">
        <v>91</v>
      </c>
      <c r="D45" s="68">
        <v>18</v>
      </c>
      <c r="E45" s="66" t="s">
        <v>30</v>
      </c>
      <c r="F45" s="66" t="s">
        <v>30</v>
      </c>
      <c r="G45" s="68">
        <v>3</v>
      </c>
      <c r="H45" s="66">
        <v>1</v>
      </c>
      <c r="I45" s="66">
        <f t="shared" si="2"/>
        <v>3</v>
      </c>
      <c r="J45" s="66">
        <v>1</v>
      </c>
      <c r="K45" s="66" t="s">
        <v>30</v>
      </c>
      <c r="L45" s="68">
        <v>7301.81</v>
      </c>
      <c r="M45" s="68">
        <v>1233</v>
      </c>
      <c r="N45" s="64">
        <v>44337</v>
      </c>
      <c r="O45" s="63" t="s">
        <v>27</v>
      </c>
      <c r="P45" s="60"/>
      <c r="R45" s="65"/>
      <c r="T45" s="60"/>
      <c r="U45" s="59"/>
      <c r="V45" s="59"/>
      <c r="W45" s="60"/>
      <c r="X45" s="59"/>
      <c r="Y45" s="59"/>
      <c r="Z45" s="59"/>
    </row>
    <row r="46" spans="1:26" ht="25.35" customHeight="1">
      <c r="A46" s="62">
        <v>30</v>
      </c>
      <c r="B46" s="123">
        <v>30</v>
      </c>
      <c r="C46" s="85" t="s">
        <v>153</v>
      </c>
      <c r="D46" s="68">
        <v>9.5</v>
      </c>
      <c r="E46" s="66">
        <v>9</v>
      </c>
      <c r="F46" s="89">
        <f>(D46-E46)/E46</f>
        <v>5.5555555555555552E-2</v>
      </c>
      <c r="G46" s="68">
        <v>3</v>
      </c>
      <c r="H46" s="66">
        <v>1</v>
      </c>
      <c r="I46" s="66">
        <f t="shared" si="2"/>
        <v>3</v>
      </c>
      <c r="J46" s="66">
        <v>1</v>
      </c>
      <c r="K46" s="66">
        <v>2</v>
      </c>
      <c r="L46" s="68">
        <v>18.5</v>
      </c>
      <c r="M46" s="68">
        <v>6</v>
      </c>
      <c r="N46" s="64">
        <v>44361</v>
      </c>
      <c r="O46" s="63" t="s">
        <v>100</v>
      </c>
      <c r="P46" s="60"/>
      <c r="R46" s="65"/>
      <c r="T46" s="60"/>
      <c r="U46" s="59"/>
      <c r="V46" s="59"/>
      <c r="W46" s="59"/>
      <c r="X46" s="60"/>
      <c r="Y46" s="59"/>
      <c r="Z46" s="59"/>
    </row>
    <row r="47" spans="1:26" ht="25.35" customHeight="1">
      <c r="A47" s="16"/>
      <c r="B47" s="16"/>
      <c r="C47" s="39" t="s">
        <v>116</v>
      </c>
      <c r="D47" s="61">
        <f>SUM(D35:D46)</f>
        <v>93559.91</v>
      </c>
      <c r="E47" s="61">
        <f>SUM(E35:E46)</f>
        <v>123010.35999999999</v>
      </c>
      <c r="F47" s="108">
        <f>(D47-E47)/E47</f>
        <v>-0.23941438753613911</v>
      </c>
      <c r="G47" s="61">
        <f>SUM(G35:G46)</f>
        <v>18345</v>
      </c>
      <c r="H47" s="61"/>
      <c r="I47" s="19"/>
      <c r="J47" s="18"/>
      <c r="K47" s="20"/>
      <c r="L47" s="21"/>
      <c r="M47" s="25"/>
      <c r="N47" s="22"/>
      <c r="O47" s="26"/>
      <c r="P47" s="60"/>
      <c r="R47" s="60"/>
    </row>
    <row r="48" spans="1:26" ht="14.1" customHeight="1">
      <c r="A48" s="14"/>
      <c r="B48" s="23"/>
      <c r="C48" s="15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8"/>
      <c r="O48" s="13"/>
    </row>
    <row r="49" spans="1:26" ht="25.35" customHeight="1">
      <c r="A49" s="62">
        <v>31</v>
      </c>
      <c r="B49" s="124">
        <v>29</v>
      </c>
      <c r="C49" s="46" t="s">
        <v>65</v>
      </c>
      <c r="D49" s="68">
        <v>7</v>
      </c>
      <c r="E49" s="66">
        <v>24</v>
      </c>
      <c r="F49" s="89">
        <f>(D49-E49)/E49</f>
        <v>-0.70833333333333337</v>
      </c>
      <c r="G49" s="68">
        <v>1</v>
      </c>
      <c r="H49" s="50">
        <v>1</v>
      </c>
      <c r="I49" s="66">
        <f>G49/H49</f>
        <v>1</v>
      </c>
      <c r="J49" s="66">
        <v>1</v>
      </c>
      <c r="K49" s="66" t="s">
        <v>30</v>
      </c>
      <c r="L49" s="68">
        <v>49193</v>
      </c>
      <c r="M49" s="68">
        <v>9171</v>
      </c>
      <c r="N49" s="64">
        <v>43805</v>
      </c>
      <c r="O49" s="26" t="s">
        <v>43</v>
      </c>
      <c r="P49" s="60"/>
      <c r="Q49" s="98"/>
      <c r="R49" s="98"/>
      <c r="S49" s="98"/>
      <c r="T49" s="98"/>
      <c r="U49" s="98"/>
      <c r="V49" s="99"/>
      <c r="W49" s="99"/>
      <c r="X49" s="100"/>
      <c r="Y49" s="100"/>
      <c r="Z49" s="59"/>
    </row>
    <row r="50" spans="1:26" ht="25.35" customHeight="1">
      <c r="A50" s="62">
        <v>32</v>
      </c>
      <c r="B50" s="122">
        <v>16</v>
      </c>
      <c r="C50" s="46" t="s">
        <v>149</v>
      </c>
      <c r="D50" s="68"/>
      <c r="E50" s="66">
        <v>518</v>
      </c>
      <c r="F50" s="89">
        <f>(D50-E50)/E50</f>
        <v>-1</v>
      </c>
      <c r="G50" s="68"/>
      <c r="H50" s="66"/>
      <c r="I50" s="66" t="e">
        <f>G50/H50</f>
        <v>#DIV/0!</v>
      </c>
      <c r="J50" s="66"/>
      <c r="K50" s="66">
        <v>2</v>
      </c>
      <c r="L50" s="68">
        <v>1618</v>
      </c>
      <c r="M50" s="68">
        <v>888</v>
      </c>
      <c r="N50" s="64">
        <v>44358</v>
      </c>
      <c r="O50" s="63" t="s">
        <v>56</v>
      </c>
      <c r="P50" s="60"/>
      <c r="Q50" s="98"/>
      <c r="R50" s="98"/>
      <c r="S50" s="98"/>
      <c r="T50" s="98"/>
      <c r="U50" s="98"/>
      <c r="V50" s="99"/>
      <c r="W50" s="99"/>
      <c r="X50" s="100"/>
      <c r="Y50" s="100"/>
      <c r="Z50" s="59"/>
    </row>
    <row r="51" spans="1:26" ht="25.35" customHeight="1">
      <c r="A51" s="62">
        <v>33</v>
      </c>
      <c r="B51" s="122">
        <v>24</v>
      </c>
      <c r="C51" s="67" t="s">
        <v>55</v>
      </c>
      <c r="D51" s="68"/>
      <c r="E51" s="68">
        <v>206</v>
      </c>
      <c r="F51" s="89">
        <f>(D51-E51)/E51</f>
        <v>-1</v>
      </c>
      <c r="G51" s="68"/>
      <c r="H51" s="66"/>
      <c r="I51" s="66" t="e">
        <f>G51/H51</f>
        <v>#DIV/0!</v>
      </c>
      <c r="J51" s="66"/>
      <c r="K51" s="66">
        <v>8</v>
      </c>
      <c r="L51" s="68">
        <v>27465.919999999998</v>
      </c>
      <c r="M51" s="68">
        <v>4839</v>
      </c>
      <c r="N51" s="64">
        <v>44316</v>
      </c>
      <c r="O51" s="26" t="s">
        <v>56</v>
      </c>
      <c r="P51" s="60"/>
      <c r="R51" s="65"/>
      <c r="T51" s="60"/>
      <c r="U51" s="59"/>
      <c r="V51" s="59"/>
      <c r="W51" s="60"/>
      <c r="X51" s="59"/>
      <c r="Y51" s="59"/>
      <c r="Z51" s="59"/>
    </row>
    <row r="52" spans="1:26" ht="25.35" customHeight="1">
      <c r="A52" s="16"/>
      <c r="B52" s="16"/>
      <c r="C52" s="39" t="s">
        <v>165</v>
      </c>
      <c r="D52" s="61">
        <f>SUM(D47:D51)</f>
        <v>93566.91</v>
      </c>
      <c r="E52" s="61">
        <f>SUM(E47:E51)</f>
        <v>123758.35999999999</v>
      </c>
      <c r="F52" s="93">
        <f>(D52-E52)/E52</f>
        <v>-0.24395483262706444</v>
      </c>
      <c r="G52" s="61">
        <f>SUM(G47:G51)</f>
        <v>18346</v>
      </c>
      <c r="H52" s="61"/>
      <c r="I52" s="19"/>
      <c r="J52" s="18"/>
      <c r="K52" s="20"/>
      <c r="L52" s="21"/>
      <c r="M52" s="25"/>
      <c r="N52" s="22"/>
      <c r="O52" s="26"/>
    </row>
    <row r="53" spans="1:26" ht="23.1" customHeight="1"/>
    <row r="54" spans="1:26" ht="17.25" customHeight="1"/>
    <row r="68" spans="16:18">
      <c r="R68" s="60"/>
    </row>
    <row r="71" spans="16:18">
      <c r="P71" s="60"/>
    </row>
    <row r="75" spans="16:18" ht="12" customHeight="1"/>
  </sheetData>
  <sortState xmlns:xlrd2="http://schemas.microsoft.com/office/spreadsheetml/2017/richdata2" ref="B13:O51">
    <sortCondition descending="1" ref="D13:D51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D85A-5282-4434-8F3C-1B6E82B730E4}">
  <dimension ref="A1:Z75"/>
  <sheetViews>
    <sheetView zoomScale="60" zoomScaleNormal="60" workbookViewId="0">
      <selection activeCell="C42" sqref="C42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1.44140625" style="58" customWidth="1"/>
    <col min="24" max="24" width="13.6640625" style="58" customWidth="1"/>
    <col min="25" max="25" width="12" style="58" bestFit="1" customWidth="1"/>
    <col min="26" max="26" width="14.88671875" style="58" customWidth="1"/>
    <col min="27" max="16384" width="8.88671875" style="58"/>
  </cols>
  <sheetData>
    <row r="1" spans="1:26" ht="19.5" customHeight="1">
      <c r="E1" s="2" t="s">
        <v>146</v>
      </c>
      <c r="F1" s="2"/>
      <c r="G1" s="2"/>
      <c r="H1" s="2"/>
      <c r="I1" s="2"/>
    </row>
    <row r="2" spans="1:26" ht="19.5" customHeight="1">
      <c r="E2" s="2" t="s">
        <v>147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144</v>
      </c>
      <c r="E6" s="4" t="s">
        <v>137</v>
      </c>
      <c r="F6" s="343"/>
      <c r="G6" s="4" t="s">
        <v>144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114"/>
      <c r="E9" s="114"/>
      <c r="F9" s="342" t="s">
        <v>15</v>
      </c>
      <c r="G9" s="114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>
      <c r="A10" s="346"/>
      <c r="B10" s="346"/>
      <c r="C10" s="343"/>
      <c r="D10" s="115" t="s">
        <v>145</v>
      </c>
      <c r="E10" s="115" t="s">
        <v>138</v>
      </c>
      <c r="F10" s="343"/>
      <c r="G10" s="115" t="s">
        <v>145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115" t="s">
        <v>14</v>
      </c>
      <c r="E11" s="4" t="s">
        <v>14</v>
      </c>
      <c r="F11" s="343"/>
      <c r="G11" s="115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60"/>
      <c r="T11" s="60"/>
      <c r="U11" s="59"/>
    </row>
    <row r="12" spans="1:26" ht="15.6" customHeight="1" thickBot="1">
      <c r="A12" s="346"/>
      <c r="B12" s="347"/>
      <c r="C12" s="344"/>
      <c r="D12" s="116"/>
      <c r="E12" s="5" t="s">
        <v>2</v>
      </c>
      <c r="F12" s="344"/>
      <c r="G12" s="116" t="s">
        <v>17</v>
      </c>
      <c r="H12" s="32"/>
      <c r="I12" s="344"/>
      <c r="J12" s="32"/>
      <c r="K12" s="32"/>
      <c r="L12" s="32"/>
      <c r="M12" s="32"/>
      <c r="N12" s="32"/>
      <c r="O12" s="344"/>
      <c r="R12" s="60"/>
      <c r="T12" s="60"/>
      <c r="U12" s="59"/>
      <c r="V12" s="59"/>
      <c r="X12" s="59"/>
      <c r="Y12" s="8"/>
      <c r="Z12" s="33"/>
    </row>
    <row r="13" spans="1:26" ht="25.35" customHeight="1">
      <c r="A13" s="62">
        <v>1</v>
      </c>
      <c r="B13" s="62">
        <v>1</v>
      </c>
      <c r="C13" s="46" t="s">
        <v>121</v>
      </c>
      <c r="D13" s="68">
        <v>29663.89</v>
      </c>
      <c r="E13" s="66">
        <v>34372.480000000003</v>
      </c>
      <c r="F13" s="89">
        <f>(D13-E13)/E13</f>
        <v>-0.13698720604390499</v>
      </c>
      <c r="G13" s="68">
        <v>4643</v>
      </c>
      <c r="H13" s="66">
        <v>219</v>
      </c>
      <c r="I13" s="66">
        <f t="shared" ref="I13:I22" si="0">G13/H13</f>
        <v>21.200913242009133</v>
      </c>
      <c r="J13" s="66">
        <v>13</v>
      </c>
      <c r="K13" s="66">
        <v>2</v>
      </c>
      <c r="L13" s="68">
        <v>68180.89</v>
      </c>
      <c r="M13" s="68">
        <v>10867</v>
      </c>
      <c r="N13" s="64">
        <v>44351</v>
      </c>
      <c r="O13" s="63" t="s">
        <v>34</v>
      </c>
      <c r="P13" s="60"/>
      <c r="R13" s="65"/>
      <c r="T13" s="60"/>
      <c r="U13" s="59"/>
      <c r="V13" s="59"/>
      <c r="W13" s="59"/>
      <c r="X13" s="59"/>
      <c r="Y13" s="60"/>
      <c r="Z13" s="59"/>
    </row>
    <row r="14" spans="1:26" ht="25.35" customHeight="1">
      <c r="A14" s="62">
        <v>2</v>
      </c>
      <c r="B14" s="122" t="s">
        <v>67</v>
      </c>
      <c r="C14" s="46" t="s">
        <v>131</v>
      </c>
      <c r="D14" s="68">
        <v>28861.62</v>
      </c>
      <c r="E14" s="66" t="s">
        <v>30</v>
      </c>
      <c r="F14" s="89" t="s">
        <v>30</v>
      </c>
      <c r="G14" s="68">
        <v>6348</v>
      </c>
      <c r="H14" s="66">
        <v>310</v>
      </c>
      <c r="I14" s="66">
        <f t="shared" si="0"/>
        <v>20.477419354838709</v>
      </c>
      <c r="J14" s="66">
        <v>17</v>
      </c>
      <c r="K14" s="66">
        <v>1</v>
      </c>
      <c r="L14" s="68">
        <v>30050.26</v>
      </c>
      <c r="M14" s="68">
        <v>6613</v>
      </c>
      <c r="N14" s="64">
        <v>44358</v>
      </c>
      <c r="O14" s="63" t="s">
        <v>73</v>
      </c>
      <c r="P14" s="60"/>
      <c r="R14" s="65"/>
      <c r="T14" s="60"/>
      <c r="U14" s="59"/>
      <c r="V14" s="59"/>
      <c r="W14" s="59"/>
      <c r="X14" s="59"/>
      <c r="Y14" s="60"/>
      <c r="Z14" s="59"/>
    </row>
    <row r="15" spans="1:26" ht="25.35" customHeight="1">
      <c r="A15" s="62">
        <v>3</v>
      </c>
      <c r="B15" s="62">
        <v>2</v>
      </c>
      <c r="C15" s="46" t="s">
        <v>124</v>
      </c>
      <c r="D15" s="68">
        <v>19118.02</v>
      </c>
      <c r="E15" s="66">
        <v>16922.28</v>
      </c>
      <c r="F15" s="89">
        <f>(D15-E15)/E15</f>
        <v>0.12975438297912584</v>
      </c>
      <c r="G15" s="68">
        <v>4354</v>
      </c>
      <c r="H15" s="66">
        <v>260</v>
      </c>
      <c r="I15" s="66">
        <f t="shared" si="0"/>
        <v>16.746153846153845</v>
      </c>
      <c r="J15" s="66">
        <v>16</v>
      </c>
      <c r="K15" s="66">
        <v>2</v>
      </c>
      <c r="L15" s="68">
        <v>36874</v>
      </c>
      <c r="M15" s="68">
        <v>8431</v>
      </c>
      <c r="N15" s="64">
        <v>44351</v>
      </c>
      <c r="O15" s="63" t="s">
        <v>52</v>
      </c>
      <c r="P15" s="60"/>
      <c r="R15" s="65"/>
      <c r="T15" s="60"/>
      <c r="U15" s="59"/>
      <c r="V15" s="59"/>
      <c r="W15" s="59"/>
      <c r="X15" s="59"/>
      <c r="Y15" s="60"/>
      <c r="Z15" s="59"/>
    </row>
    <row r="16" spans="1:26" ht="25.35" customHeight="1">
      <c r="A16" s="62">
        <v>4</v>
      </c>
      <c r="B16" s="62">
        <v>3</v>
      </c>
      <c r="C16" s="46" t="s">
        <v>111</v>
      </c>
      <c r="D16" s="68">
        <v>17519.25</v>
      </c>
      <c r="E16" s="68">
        <v>15746.63</v>
      </c>
      <c r="F16" s="89">
        <f>(D16-E16)/E16</f>
        <v>0.11257138829070099</v>
      </c>
      <c r="G16" s="68">
        <v>2890</v>
      </c>
      <c r="H16" s="66">
        <v>207</v>
      </c>
      <c r="I16" s="66">
        <f t="shared" si="0"/>
        <v>13.961352657004831</v>
      </c>
      <c r="J16" s="66">
        <v>11</v>
      </c>
      <c r="K16" s="66">
        <v>3</v>
      </c>
      <c r="L16" s="68">
        <v>78524</v>
      </c>
      <c r="M16" s="68">
        <v>12065</v>
      </c>
      <c r="N16" s="64">
        <v>44344</v>
      </c>
      <c r="O16" s="63" t="s">
        <v>113</v>
      </c>
      <c r="P16" s="60"/>
      <c r="R16" s="65"/>
      <c r="T16" s="60"/>
      <c r="U16" s="59"/>
      <c r="V16" s="59"/>
      <c r="W16" s="59"/>
      <c r="X16" s="59"/>
      <c r="Y16" s="59"/>
      <c r="Z16" s="60"/>
    </row>
    <row r="17" spans="1:26" ht="25.35" customHeight="1">
      <c r="A17" s="62">
        <v>5</v>
      </c>
      <c r="B17" s="62">
        <v>4</v>
      </c>
      <c r="C17" s="46" t="s">
        <v>93</v>
      </c>
      <c r="D17" s="68">
        <v>6523.11</v>
      </c>
      <c r="E17" s="68">
        <v>4756.13</v>
      </c>
      <c r="F17" s="89">
        <f>(D17-E17)/E17</f>
        <v>0.37151633786292626</v>
      </c>
      <c r="G17" s="68">
        <v>1414</v>
      </c>
      <c r="H17" s="66">
        <v>138</v>
      </c>
      <c r="I17" s="66">
        <f t="shared" si="0"/>
        <v>10.246376811594203</v>
      </c>
      <c r="J17" s="66">
        <v>12</v>
      </c>
      <c r="K17" s="66">
        <v>4</v>
      </c>
      <c r="L17" s="68">
        <v>48644</v>
      </c>
      <c r="M17" s="68">
        <v>10498</v>
      </c>
      <c r="N17" s="64">
        <v>44337</v>
      </c>
      <c r="O17" s="63" t="s">
        <v>32</v>
      </c>
      <c r="P17" s="60"/>
      <c r="Q17" s="98"/>
      <c r="R17" s="98"/>
      <c r="S17" s="98"/>
      <c r="T17" s="98"/>
      <c r="U17" s="100"/>
      <c r="V17" s="99"/>
      <c r="W17" s="100"/>
      <c r="X17" s="99"/>
      <c r="Y17" s="59"/>
      <c r="Z17" s="100"/>
    </row>
    <row r="18" spans="1:26" ht="25.35" customHeight="1">
      <c r="A18" s="62">
        <v>6</v>
      </c>
      <c r="B18" s="62">
        <v>5</v>
      </c>
      <c r="C18" s="46" t="s">
        <v>112</v>
      </c>
      <c r="D18" s="68">
        <v>5388.86</v>
      </c>
      <c r="E18" s="68">
        <v>4586.4399999999996</v>
      </c>
      <c r="F18" s="89">
        <f>(D18-E18)/E18</f>
        <v>0.17495486695563447</v>
      </c>
      <c r="G18" s="68">
        <v>907</v>
      </c>
      <c r="H18" s="66">
        <v>91</v>
      </c>
      <c r="I18" s="66">
        <f t="shared" si="0"/>
        <v>9.9670329670329672</v>
      </c>
      <c r="J18" s="66">
        <v>7</v>
      </c>
      <c r="K18" s="66">
        <v>3</v>
      </c>
      <c r="L18" s="68">
        <v>19278</v>
      </c>
      <c r="M18" s="68">
        <v>3325</v>
      </c>
      <c r="N18" s="64">
        <v>44344</v>
      </c>
      <c r="O18" s="63" t="s">
        <v>32</v>
      </c>
      <c r="P18" s="60"/>
      <c r="Q18" s="98"/>
      <c r="R18" s="98"/>
      <c r="S18" s="98"/>
      <c r="T18" s="98"/>
      <c r="U18" s="98"/>
      <c r="V18" s="99"/>
      <c r="W18" s="99"/>
      <c r="X18" s="100"/>
      <c r="Y18" s="59"/>
      <c r="Z18" s="100"/>
    </row>
    <row r="19" spans="1:26" ht="25.35" customHeight="1">
      <c r="A19" s="62">
        <v>7</v>
      </c>
      <c r="B19" s="122" t="s">
        <v>67</v>
      </c>
      <c r="C19" s="46" t="s">
        <v>132</v>
      </c>
      <c r="D19" s="68">
        <v>4935.68</v>
      </c>
      <c r="E19" s="66" t="s">
        <v>30</v>
      </c>
      <c r="F19" s="89" t="s">
        <v>30</v>
      </c>
      <c r="G19" s="68">
        <v>826</v>
      </c>
      <c r="H19" s="66">
        <v>213</v>
      </c>
      <c r="I19" s="66">
        <f t="shared" si="0"/>
        <v>3.8779342723004695</v>
      </c>
      <c r="J19" s="66">
        <v>16</v>
      </c>
      <c r="K19" s="66">
        <v>1</v>
      </c>
      <c r="L19" s="68">
        <v>5170.9799999999996</v>
      </c>
      <c r="M19" s="68">
        <v>868</v>
      </c>
      <c r="N19" s="64">
        <v>44358</v>
      </c>
      <c r="O19" s="63" t="s">
        <v>27</v>
      </c>
      <c r="P19" s="60"/>
      <c r="Q19" s="98"/>
      <c r="R19" s="98"/>
      <c r="S19" s="98"/>
      <c r="T19" s="98"/>
      <c r="U19" s="98"/>
      <c r="V19" s="99"/>
      <c r="W19" s="99"/>
      <c r="X19" s="100"/>
      <c r="Y19" s="59"/>
      <c r="Z19" s="100"/>
    </row>
    <row r="20" spans="1:26" ht="25.35" customHeight="1">
      <c r="A20" s="62">
        <v>8</v>
      </c>
      <c r="B20" s="62">
        <v>6</v>
      </c>
      <c r="C20" s="46" t="s">
        <v>79</v>
      </c>
      <c r="D20" s="68">
        <v>2630.9</v>
      </c>
      <c r="E20" s="68">
        <v>2582.11</v>
      </c>
      <c r="F20" s="89">
        <f>(D20-E20)/E20</f>
        <v>1.8895399498859444E-2</v>
      </c>
      <c r="G20" s="68">
        <v>414</v>
      </c>
      <c r="H20" s="66">
        <v>49</v>
      </c>
      <c r="I20" s="66">
        <f t="shared" si="0"/>
        <v>8.4489795918367339</v>
      </c>
      <c r="J20" s="66">
        <v>7</v>
      </c>
      <c r="K20" s="66">
        <v>5</v>
      </c>
      <c r="L20" s="68">
        <v>50466.36</v>
      </c>
      <c r="M20" s="68">
        <v>7921</v>
      </c>
      <c r="N20" s="64">
        <v>44330</v>
      </c>
      <c r="O20" s="26" t="s">
        <v>27</v>
      </c>
      <c r="P20" s="60"/>
      <c r="Q20" s="98"/>
      <c r="R20" s="98"/>
      <c r="S20" s="98"/>
      <c r="T20" s="98"/>
      <c r="U20" s="98"/>
      <c r="V20" s="99"/>
      <c r="W20" s="99"/>
      <c r="X20" s="100"/>
      <c r="Y20" s="59"/>
      <c r="Z20" s="100"/>
    </row>
    <row r="21" spans="1:26" ht="25.35" customHeight="1">
      <c r="A21" s="62">
        <v>9</v>
      </c>
      <c r="B21" s="62">
        <v>10</v>
      </c>
      <c r="C21" s="85" t="s">
        <v>110</v>
      </c>
      <c r="D21" s="68">
        <v>1463.99</v>
      </c>
      <c r="E21" s="68">
        <v>1421.59</v>
      </c>
      <c r="F21" s="89">
        <f>(D21-E21)/E21</f>
        <v>2.9825758481700135E-2</v>
      </c>
      <c r="G21" s="68">
        <v>267</v>
      </c>
      <c r="H21" s="66">
        <v>18</v>
      </c>
      <c r="I21" s="66">
        <f t="shared" si="0"/>
        <v>14.833333333333334</v>
      </c>
      <c r="J21" s="66">
        <v>4</v>
      </c>
      <c r="K21" s="66">
        <v>3</v>
      </c>
      <c r="L21" s="68">
        <v>8141.7</v>
      </c>
      <c r="M21" s="68">
        <v>1392</v>
      </c>
      <c r="N21" s="64">
        <v>44344</v>
      </c>
      <c r="O21" s="63" t="s">
        <v>27</v>
      </c>
      <c r="P21" s="60"/>
      <c r="Q21" s="98"/>
      <c r="R21" s="98"/>
      <c r="S21" s="98"/>
      <c r="T21" s="98"/>
      <c r="U21" s="98"/>
      <c r="V21" s="99"/>
      <c r="W21" s="99"/>
      <c r="X21" s="100"/>
      <c r="Y21" s="100"/>
      <c r="Z21" s="59"/>
    </row>
    <row r="22" spans="1:26" ht="25.35" customHeight="1">
      <c r="A22" s="62">
        <v>10</v>
      </c>
      <c r="B22" s="62">
        <v>9</v>
      </c>
      <c r="C22" s="46" t="s">
        <v>69</v>
      </c>
      <c r="D22" s="68">
        <v>1418.53</v>
      </c>
      <c r="E22" s="68">
        <v>1545.95</v>
      </c>
      <c r="F22" s="89">
        <f>(D22-E22)/E22</f>
        <v>-8.2421811830913072E-2</v>
      </c>
      <c r="G22" s="68">
        <v>304</v>
      </c>
      <c r="H22" s="66">
        <v>54</v>
      </c>
      <c r="I22" s="66">
        <f t="shared" si="0"/>
        <v>5.6296296296296298</v>
      </c>
      <c r="J22" s="66">
        <v>7</v>
      </c>
      <c r="K22" s="66">
        <v>6</v>
      </c>
      <c r="L22" s="68">
        <v>52432.09</v>
      </c>
      <c r="M22" s="68">
        <v>10847</v>
      </c>
      <c r="N22" s="64">
        <v>44323</v>
      </c>
      <c r="O22" s="63" t="s">
        <v>34</v>
      </c>
      <c r="P22" s="60"/>
      <c r="Q22" s="98"/>
      <c r="R22" s="98"/>
      <c r="S22" s="98"/>
      <c r="T22" s="98"/>
      <c r="U22" s="98"/>
      <c r="V22" s="99"/>
      <c r="W22" s="100"/>
      <c r="X22" s="99"/>
      <c r="Y22" s="59"/>
      <c r="Z22" s="100"/>
    </row>
    <row r="23" spans="1:26" ht="25.35" customHeight="1">
      <c r="A23" s="16"/>
      <c r="B23" s="16"/>
      <c r="C23" s="39" t="s">
        <v>29</v>
      </c>
      <c r="D23" s="61">
        <f>SUM(D13:D22)</f>
        <v>117523.84999999999</v>
      </c>
      <c r="E23" s="61">
        <f>SUM(E13:E22)</f>
        <v>81933.61</v>
      </c>
      <c r="F23" s="108">
        <f>(D23-E23)/E23</f>
        <v>0.43437900514819244</v>
      </c>
      <c r="G23" s="61">
        <f>SUM(G13:G22)</f>
        <v>22367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62">
        <v>11</v>
      </c>
      <c r="B25" s="62">
        <v>13</v>
      </c>
      <c r="C25" s="46" t="s">
        <v>107</v>
      </c>
      <c r="D25" s="68">
        <v>1339</v>
      </c>
      <c r="E25" s="68">
        <v>1079</v>
      </c>
      <c r="F25" s="89">
        <f>(D25-E25)/E25</f>
        <v>0.24096385542168675</v>
      </c>
      <c r="G25" s="68">
        <v>203</v>
      </c>
      <c r="H25" s="66" t="s">
        <v>30</v>
      </c>
      <c r="I25" s="66" t="s">
        <v>30</v>
      </c>
      <c r="J25" s="66">
        <v>3</v>
      </c>
      <c r="K25" s="66">
        <v>4</v>
      </c>
      <c r="L25" s="68">
        <v>14043</v>
      </c>
      <c r="M25" s="68">
        <v>2244</v>
      </c>
      <c r="N25" s="64">
        <v>44337</v>
      </c>
      <c r="O25" s="63" t="s">
        <v>31</v>
      </c>
      <c r="P25" s="60"/>
      <c r="Q25" s="98"/>
      <c r="R25" s="98"/>
      <c r="S25" s="98"/>
      <c r="T25" s="98"/>
      <c r="U25" s="98"/>
      <c r="V25" s="99"/>
      <c r="W25" s="100"/>
      <c r="X25" s="99"/>
      <c r="Y25" s="59"/>
      <c r="Z25" s="100"/>
    </row>
    <row r="26" spans="1:26" ht="25.35" customHeight="1">
      <c r="A26" s="62">
        <v>12</v>
      </c>
      <c r="B26" s="122" t="s">
        <v>67</v>
      </c>
      <c r="C26" s="46" t="s">
        <v>174</v>
      </c>
      <c r="D26" s="68">
        <v>1156</v>
      </c>
      <c r="E26" s="66" t="s">
        <v>30</v>
      </c>
      <c r="F26" s="89" t="s">
        <v>30</v>
      </c>
      <c r="G26" s="68">
        <v>208</v>
      </c>
      <c r="H26" s="66">
        <v>53</v>
      </c>
      <c r="I26" s="66">
        <f t="shared" ref="I26:I33" si="1">G26/H26</f>
        <v>3.9245283018867925</v>
      </c>
      <c r="J26" s="66">
        <v>11</v>
      </c>
      <c r="K26" s="66">
        <v>1</v>
      </c>
      <c r="L26" s="68">
        <v>1156</v>
      </c>
      <c r="M26" s="68">
        <v>208</v>
      </c>
      <c r="N26" s="64">
        <v>44358</v>
      </c>
      <c r="O26" s="63" t="s">
        <v>56</v>
      </c>
      <c r="P26" s="60"/>
      <c r="Q26" s="98"/>
      <c r="R26" s="98"/>
      <c r="S26" s="98"/>
      <c r="T26" s="98"/>
      <c r="U26" s="98"/>
      <c r="V26" s="99"/>
      <c r="W26" s="100"/>
      <c r="X26" s="99"/>
      <c r="Y26" s="59"/>
      <c r="Z26" s="100"/>
    </row>
    <row r="27" spans="1:26" ht="25.35" customHeight="1">
      <c r="A27" s="62">
        <v>13</v>
      </c>
      <c r="B27" s="62">
        <v>7</v>
      </c>
      <c r="C27" s="46" t="s">
        <v>122</v>
      </c>
      <c r="D27" s="68">
        <v>887.18</v>
      </c>
      <c r="E27" s="66">
        <v>2161.0300000000002</v>
      </c>
      <c r="F27" s="89">
        <f>(D27-E27)/E27</f>
        <v>-0.58946428323530919</v>
      </c>
      <c r="G27" s="68">
        <v>154</v>
      </c>
      <c r="H27" s="66">
        <v>24</v>
      </c>
      <c r="I27" s="66">
        <f t="shared" si="1"/>
        <v>6.416666666666667</v>
      </c>
      <c r="J27" s="66">
        <v>6</v>
      </c>
      <c r="K27" s="66">
        <v>2</v>
      </c>
      <c r="L27" s="68">
        <v>3211.06</v>
      </c>
      <c r="M27" s="68">
        <v>567</v>
      </c>
      <c r="N27" s="64">
        <v>44351</v>
      </c>
      <c r="O27" s="63" t="s">
        <v>27</v>
      </c>
      <c r="P27" s="60"/>
      <c r="Q27" s="98"/>
      <c r="R27" s="98"/>
      <c r="S27" s="98"/>
      <c r="T27" s="98"/>
      <c r="U27" s="98"/>
      <c r="V27" s="99"/>
      <c r="W27" s="100"/>
      <c r="X27" s="99"/>
      <c r="Y27" s="59"/>
      <c r="Z27" s="100"/>
    </row>
    <row r="28" spans="1:26" ht="25.35" customHeight="1">
      <c r="A28" s="62">
        <v>14</v>
      </c>
      <c r="B28" s="62">
        <v>14</v>
      </c>
      <c r="C28" s="46" t="s">
        <v>51</v>
      </c>
      <c r="D28" s="68">
        <v>643.83000000000004</v>
      </c>
      <c r="E28" s="68">
        <v>772.07</v>
      </c>
      <c r="F28" s="89">
        <f>(D28-E28)/E28</f>
        <v>-0.16609892885360136</v>
      </c>
      <c r="G28" s="68">
        <v>135</v>
      </c>
      <c r="H28" s="50">
        <v>18</v>
      </c>
      <c r="I28" s="66">
        <f t="shared" si="1"/>
        <v>7.5</v>
      </c>
      <c r="J28" s="66">
        <v>2</v>
      </c>
      <c r="K28" s="66">
        <v>7</v>
      </c>
      <c r="L28" s="68">
        <v>43834</v>
      </c>
      <c r="M28" s="68">
        <v>9108</v>
      </c>
      <c r="N28" s="64">
        <v>44316</v>
      </c>
      <c r="O28" s="63" t="s">
        <v>32</v>
      </c>
      <c r="P28" s="60"/>
      <c r="Q28" s="98"/>
      <c r="R28" s="98"/>
      <c r="S28" s="98"/>
      <c r="T28" s="98"/>
      <c r="U28" s="98"/>
      <c r="V28" s="99"/>
      <c r="W28" s="100"/>
      <c r="X28" s="100"/>
      <c r="Y28" s="59"/>
      <c r="Z28" s="99"/>
    </row>
    <row r="29" spans="1:26" ht="25.35" customHeight="1">
      <c r="A29" s="62">
        <v>15</v>
      </c>
      <c r="B29" s="62">
        <v>17</v>
      </c>
      <c r="C29" s="46" t="s">
        <v>74</v>
      </c>
      <c r="D29" s="68">
        <v>583.85</v>
      </c>
      <c r="E29" s="68">
        <v>404.89</v>
      </c>
      <c r="F29" s="89">
        <f>(D29-E29)/E29</f>
        <v>0.44199659166687261</v>
      </c>
      <c r="G29" s="68">
        <v>105</v>
      </c>
      <c r="H29" s="66">
        <v>14</v>
      </c>
      <c r="I29" s="66">
        <f t="shared" si="1"/>
        <v>7.5</v>
      </c>
      <c r="J29" s="66">
        <v>2</v>
      </c>
      <c r="K29" s="66">
        <v>6</v>
      </c>
      <c r="L29" s="68">
        <v>25641.4</v>
      </c>
      <c r="M29" s="68">
        <v>4270</v>
      </c>
      <c r="N29" s="64">
        <v>44323</v>
      </c>
      <c r="O29" s="63" t="s">
        <v>34</v>
      </c>
      <c r="P29" s="60"/>
      <c r="Q29" s="98"/>
      <c r="R29" s="98"/>
      <c r="S29" s="98"/>
      <c r="T29" s="98"/>
      <c r="U29" s="98"/>
      <c r="V29" s="99"/>
      <c r="W29" s="100"/>
      <c r="X29" s="100"/>
      <c r="Y29" s="59"/>
      <c r="Z29" s="99"/>
    </row>
    <row r="30" spans="1:26" ht="25.35" customHeight="1">
      <c r="A30" s="62">
        <v>16</v>
      </c>
      <c r="B30" s="62">
        <v>11</v>
      </c>
      <c r="C30" s="85" t="s">
        <v>487</v>
      </c>
      <c r="D30" s="68">
        <v>556</v>
      </c>
      <c r="E30" s="68">
        <v>1202.3800000000001</v>
      </c>
      <c r="F30" s="89">
        <f>(D30-E30)/E30</f>
        <v>-0.53758379214557794</v>
      </c>
      <c r="G30" s="68">
        <v>124</v>
      </c>
      <c r="H30" s="66">
        <v>17</v>
      </c>
      <c r="I30" s="66">
        <f t="shared" si="1"/>
        <v>7.2941176470588234</v>
      </c>
      <c r="J30" s="66">
        <v>6</v>
      </c>
      <c r="K30" s="66">
        <v>3</v>
      </c>
      <c r="L30" s="68">
        <v>3853.05</v>
      </c>
      <c r="M30" s="68">
        <v>771</v>
      </c>
      <c r="N30" s="64">
        <v>44344</v>
      </c>
      <c r="O30" s="63" t="s">
        <v>118</v>
      </c>
      <c r="P30" s="60"/>
      <c r="Q30" s="98"/>
      <c r="R30" s="98"/>
      <c r="S30" s="98"/>
      <c r="T30" s="98"/>
      <c r="U30" s="98"/>
      <c r="V30" s="99"/>
      <c r="W30" s="100"/>
      <c r="X30" s="59"/>
      <c r="Y30" s="100"/>
      <c r="Z30" s="99"/>
    </row>
    <row r="31" spans="1:26" ht="25.35" customHeight="1">
      <c r="A31" s="62">
        <v>17</v>
      </c>
      <c r="B31" s="122" t="s">
        <v>67</v>
      </c>
      <c r="C31" s="46" t="s">
        <v>149</v>
      </c>
      <c r="D31" s="68">
        <v>518</v>
      </c>
      <c r="E31" s="66" t="s">
        <v>30</v>
      </c>
      <c r="F31" s="89" t="s">
        <v>30</v>
      </c>
      <c r="G31" s="68">
        <v>88</v>
      </c>
      <c r="H31" s="66">
        <v>19</v>
      </c>
      <c r="I31" s="66">
        <f t="shared" si="1"/>
        <v>4.6315789473684212</v>
      </c>
      <c r="J31" s="66">
        <v>7</v>
      </c>
      <c r="K31" s="66">
        <v>1</v>
      </c>
      <c r="L31" s="68">
        <v>1618</v>
      </c>
      <c r="M31" s="68">
        <v>888</v>
      </c>
      <c r="N31" s="64">
        <v>44358</v>
      </c>
      <c r="O31" s="63" t="s">
        <v>56</v>
      </c>
      <c r="P31" s="60"/>
      <c r="Q31" s="98"/>
      <c r="R31" s="98"/>
      <c r="S31" s="98"/>
      <c r="T31" s="98"/>
      <c r="U31" s="98"/>
      <c r="V31" s="99"/>
      <c r="W31" s="100"/>
      <c r="X31" s="99"/>
      <c r="Y31" s="59"/>
      <c r="Z31" s="100"/>
    </row>
    <row r="32" spans="1:26" ht="25.35" customHeight="1">
      <c r="A32" s="62">
        <v>18</v>
      </c>
      <c r="B32" s="62">
        <v>18</v>
      </c>
      <c r="C32" s="86" t="s">
        <v>75</v>
      </c>
      <c r="D32" s="68">
        <v>469.5</v>
      </c>
      <c r="E32" s="68">
        <v>388.5</v>
      </c>
      <c r="F32" s="89">
        <f>(D32-E32)/E32</f>
        <v>0.20849420849420849</v>
      </c>
      <c r="G32" s="68">
        <v>84</v>
      </c>
      <c r="H32" s="66">
        <v>7</v>
      </c>
      <c r="I32" s="66">
        <f t="shared" si="1"/>
        <v>12</v>
      </c>
      <c r="J32" s="66">
        <v>2</v>
      </c>
      <c r="K32" s="66">
        <v>6</v>
      </c>
      <c r="L32" s="68">
        <v>22609</v>
      </c>
      <c r="M32" s="68">
        <v>3963</v>
      </c>
      <c r="N32" s="64">
        <v>44323</v>
      </c>
      <c r="O32" s="63" t="s">
        <v>32</v>
      </c>
      <c r="P32" s="60"/>
      <c r="Q32" s="98"/>
      <c r="R32" s="98"/>
      <c r="S32" s="98"/>
      <c r="T32" s="98"/>
      <c r="U32" s="98"/>
      <c r="V32" s="99"/>
      <c r="W32" s="109"/>
      <c r="X32" s="99"/>
      <c r="Y32" s="59"/>
      <c r="Z32" s="100"/>
    </row>
    <row r="33" spans="1:26" ht="25.35" customHeight="1">
      <c r="A33" s="62">
        <v>19</v>
      </c>
      <c r="B33" s="62">
        <v>27</v>
      </c>
      <c r="C33" s="85" t="s">
        <v>46</v>
      </c>
      <c r="D33" s="68">
        <v>383.85</v>
      </c>
      <c r="E33" s="68">
        <v>160.75</v>
      </c>
      <c r="F33" s="89">
        <f>(D33-E33)/E33</f>
        <v>1.3878693623639193</v>
      </c>
      <c r="G33" s="68">
        <v>170</v>
      </c>
      <c r="H33" s="66">
        <v>11</v>
      </c>
      <c r="I33" s="66">
        <f t="shared" si="1"/>
        <v>15.454545454545455</v>
      </c>
      <c r="J33" s="66">
        <v>3</v>
      </c>
      <c r="K33" s="66" t="s">
        <v>30</v>
      </c>
      <c r="L33" s="68">
        <v>115810.42</v>
      </c>
      <c r="M33" s="68">
        <v>23499</v>
      </c>
      <c r="N33" s="64">
        <v>44106</v>
      </c>
      <c r="O33" s="63" t="s">
        <v>43</v>
      </c>
      <c r="P33" s="60"/>
      <c r="Q33" s="98"/>
      <c r="R33" s="98"/>
      <c r="S33" s="98"/>
      <c r="T33" s="98"/>
      <c r="U33" s="98"/>
      <c r="V33" s="99"/>
      <c r="W33" s="109"/>
      <c r="X33" s="99"/>
      <c r="Y33" s="59"/>
      <c r="Z33" s="100"/>
    </row>
    <row r="34" spans="1:26" ht="25.35" customHeight="1">
      <c r="A34" s="62">
        <v>20</v>
      </c>
      <c r="B34" s="62">
        <v>25</v>
      </c>
      <c r="C34" s="67" t="s">
        <v>98</v>
      </c>
      <c r="D34" s="68">
        <v>371</v>
      </c>
      <c r="E34" s="68">
        <v>235.32</v>
      </c>
      <c r="F34" s="89">
        <f>(D34-E34)/E34</f>
        <v>0.57657657657657657</v>
      </c>
      <c r="G34" s="68">
        <v>76</v>
      </c>
      <c r="H34" s="66" t="s">
        <v>30</v>
      </c>
      <c r="I34" s="66" t="s">
        <v>30</v>
      </c>
      <c r="J34" s="66">
        <v>3</v>
      </c>
      <c r="K34" s="66">
        <v>5</v>
      </c>
      <c r="L34" s="68">
        <v>3938.32</v>
      </c>
      <c r="M34" s="68">
        <v>771</v>
      </c>
      <c r="N34" s="64">
        <v>44330</v>
      </c>
      <c r="O34" s="63" t="s">
        <v>99</v>
      </c>
      <c r="P34" s="60"/>
      <c r="Q34" s="98"/>
      <c r="R34" s="98"/>
      <c r="S34" s="98"/>
      <c r="T34" s="98"/>
      <c r="U34" s="98"/>
      <c r="V34" s="99"/>
      <c r="W34" s="100"/>
      <c r="X34" s="99"/>
      <c r="Y34" s="59"/>
      <c r="Z34" s="100"/>
    </row>
    <row r="35" spans="1:26" ht="25.35" customHeight="1">
      <c r="A35" s="16"/>
      <c r="B35" s="16"/>
      <c r="C35" s="39" t="s">
        <v>85</v>
      </c>
      <c r="D35" s="61">
        <f ca="1">SUM(D23:D37)</f>
        <v>0</v>
      </c>
      <c r="E35" s="61">
        <f ca="1">SUM(E23:E37)</f>
        <v>88337.550000000017</v>
      </c>
      <c r="F35" s="93">
        <f ca="1">(D35-E35)/E35</f>
        <v>0.41274644814124878</v>
      </c>
      <c r="G35" s="61">
        <f ca="1">SUM(G23:G37)</f>
        <v>23951</v>
      </c>
      <c r="H35" s="61"/>
      <c r="I35" s="19"/>
      <c r="J35" s="18"/>
      <c r="K35" s="20"/>
      <c r="L35" s="21"/>
      <c r="M35" s="25"/>
      <c r="N35" s="22"/>
      <c r="O35" s="26"/>
      <c r="P35" s="60"/>
      <c r="R35" s="60"/>
    </row>
    <row r="36" spans="1:26" ht="14.1" customHeight="1">
      <c r="A36" s="14"/>
      <c r="B36" s="23"/>
      <c r="C36" s="1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62">
        <v>21</v>
      </c>
      <c r="B37" s="69" t="s">
        <v>30</v>
      </c>
      <c r="C37" s="92" t="s">
        <v>150</v>
      </c>
      <c r="D37" s="68">
        <v>366.5</v>
      </c>
      <c r="E37" s="66" t="s">
        <v>30</v>
      </c>
      <c r="F37" s="66" t="s">
        <v>30</v>
      </c>
      <c r="G37" s="68">
        <v>237</v>
      </c>
      <c r="H37" s="50">
        <v>10</v>
      </c>
      <c r="I37" s="66">
        <f>G37/H37</f>
        <v>23.7</v>
      </c>
      <c r="J37" s="66">
        <v>3</v>
      </c>
      <c r="K37" s="66" t="s">
        <v>30</v>
      </c>
      <c r="L37" s="68">
        <v>72304.36</v>
      </c>
      <c r="M37" s="68">
        <v>16178</v>
      </c>
      <c r="N37" s="64">
        <v>43749</v>
      </c>
      <c r="O37" s="63" t="s">
        <v>27</v>
      </c>
      <c r="P37" s="60"/>
      <c r="Q37" s="98"/>
      <c r="R37" s="98"/>
      <c r="S37" s="98"/>
      <c r="T37" s="98"/>
      <c r="U37" s="98"/>
      <c r="V37" s="99"/>
      <c r="W37" s="109"/>
      <c r="X37" s="99"/>
      <c r="Y37" s="59"/>
      <c r="Z37" s="100"/>
    </row>
    <row r="38" spans="1:26" ht="25.35" customHeight="1">
      <c r="A38" s="62">
        <v>22</v>
      </c>
      <c r="B38" s="91">
        <v>38</v>
      </c>
      <c r="C38" s="92" t="s">
        <v>47</v>
      </c>
      <c r="D38" s="68">
        <v>305.64999999999998</v>
      </c>
      <c r="E38" s="68">
        <v>37.700000000000003</v>
      </c>
      <c r="F38" s="89">
        <f>(D38-E38)/E38</f>
        <v>7.1074270557029173</v>
      </c>
      <c r="G38" s="68">
        <v>98</v>
      </c>
      <c r="H38" s="66">
        <v>4</v>
      </c>
      <c r="I38" s="66">
        <f t="shared" ref="I38:I46" si="2">G38/H38</f>
        <v>24.5</v>
      </c>
      <c r="J38" s="66">
        <v>1</v>
      </c>
      <c r="K38" s="66" t="s">
        <v>30</v>
      </c>
      <c r="L38" s="68">
        <v>66569.37</v>
      </c>
      <c r="M38" s="68">
        <v>14337</v>
      </c>
      <c r="N38" s="64">
        <v>44113</v>
      </c>
      <c r="O38" s="63" t="s">
        <v>27</v>
      </c>
      <c r="P38" s="60"/>
      <c r="R38" s="65"/>
      <c r="T38" s="60"/>
      <c r="U38" s="59"/>
      <c r="V38" s="59"/>
      <c r="W38" s="60"/>
      <c r="X38" s="59"/>
      <c r="Y38" s="59"/>
      <c r="Z38" s="59"/>
    </row>
    <row r="39" spans="1:26" ht="25.35" customHeight="1">
      <c r="A39" s="62">
        <v>23</v>
      </c>
      <c r="B39" s="62">
        <v>16</v>
      </c>
      <c r="C39" s="92" t="s">
        <v>44</v>
      </c>
      <c r="D39" s="68">
        <v>279</v>
      </c>
      <c r="E39" s="68">
        <v>611</v>
      </c>
      <c r="F39" s="89">
        <f>(D39-E39)/E39</f>
        <v>-0.54337152209492634</v>
      </c>
      <c r="G39" s="68">
        <v>41</v>
      </c>
      <c r="H39" s="66">
        <v>2</v>
      </c>
      <c r="I39" s="66">
        <f t="shared" si="2"/>
        <v>20.5</v>
      </c>
      <c r="J39" s="66">
        <v>2</v>
      </c>
      <c r="K39" s="66">
        <v>7</v>
      </c>
      <c r="L39" s="68">
        <v>22777.82</v>
      </c>
      <c r="M39" s="68">
        <v>4107</v>
      </c>
      <c r="N39" s="64">
        <v>44316</v>
      </c>
      <c r="O39" s="63" t="s">
        <v>43</v>
      </c>
      <c r="P39" s="60"/>
      <c r="R39" s="65"/>
      <c r="T39" s="60"/>
      <c r="U39" s="59"/>
      <c r="V39" s="59"/>
      <c r="W39" s="59"/>
      <c r="X39" s="60"/>
      <c r="Y39" s="59"/>
      <c r="Z39" s="59"/>
    </row>
    <row r="40" spans="1:26" ht="25.35" customHeight="1">
      <c r="A40" s="62">
        <v>24</v>
      </c>
      <c r="B40" s="91">
        <v>8</v>
      </c>
      <c r="C40" s="85" t="s">
        <v>130</v>
      </c>
      <c r="D40" s="68">
        <v>223</v>
      </c>
      <c r="E40" s="66">
        <v>1736.44</v>
      </c>
      <c r="F40" s="89">
        <f>(D40-E40)/E40</f>
        <v>-0.87157632858031375</v>
      </c>
      <c r="G40" s="68">
        <v>40</v>
      </c>
      <c r="H40" s="66">
        <v>12</v>
      </c>
      <c r="I40" s="66">
        <f t="shared" si="2"/>
        <v>3.3333333333333335</v>
      </c>
      <c r="J40" s="66">
        <v>5</v>
      </c>
      <c r="K40" s="66">
        <v>2</v>
      </c>
      <c r="L40" s="68">
        <v>1959.44</v>
      </c>
      <c r="M40" s="68">
        <v>340</v>
      </c>
      <c r="N40" s="64">
        <v>44351</v>
      </c>
      <c r="O40" s="63" t="s">
        <v>43</v>
      </c>
      <c r="P40" s="60"/>
      <c r="R40" s="65"/>
      <c r="T40" s="60"/>
      <c r="U40" s="59"/>
      <c r="V40" s="59"/>
      <c r="W40" s="60"/>
      <c r="X40" s="59"/>
      <c r="Y40" s="59"/>
      <c r="Z40" s="59"/>
    </row>
    <row r="41" spans="1:26" ht="25.35" customHeight="1">
      <c r="A41" s="62">
        <v>25</v>
      </c>
      <c r="B41" s="91">
        <v>22</v>
      </c>
      <c r="C41" s="92" t="s">
        <v>55</v>
      </c>
      <c r="D41" s="68">
        <v>206</v>
      </c>
      <c r="E41" s="68">
        <v>272</v>
      </c>
      <c r="F41" s="89">
        <f>(D41-E41)/E41</f>
        <v>-0.24264705882352941</v>
      </c>
      <c r="G41" s="68">
        <v>44</v>
      </c>
      <c r="H41" s="66">
        <v>4</v>
      </c>
      <c r="I41" s="66">
        <f t="shared" si="2"/>
        <v>11</v>
      </c>
      <c r="J41" s="66">
        <v>2</v>
      </c>
      <c r="K41" s="66">
        <v>7</v>
      </c>
      <c r="L41" s="68">
        <v>27465.919999999998</v>
      </c>
      <c r="M41" s="68">
        <v>4839</v>
      </c>
      <c r="N41" s="64">
        <v>44316</v>
      </c>
      <c r="O41" s="63" t="s">
        <v>56</v>
      </c>
      <c r="P41" s="60"/>
      <c r="R41" s="65"/>
      <c r="T41" s="60"/>
      <c r="U41" s="59"/>
      <c r="V41" s="59"/>
      <c r="W41" s="60"/>
      <c r="X41" s="59"/>
      <c r="Y41" s="59"/>
      <c r="Z41" s="59"/>
    </row>
    <row r="42" spans="1:26" ht="25.35" customHeight="1">
      <c r="A42" s="62">
        <v>26</v>
      </c>
      <c r="B42" s="69" t="s">
        <v>30</v>
      </c>
      <c r="C42" s="67" t="s">
        <v>152</v>
      </c>
      <c r="D42" s="68">
        <v>192</v>
      </c>
      <c r="E42" s="66" t="s">
        <v>30</v>
      </c>
      <c r="F42" s="66" t="s">
        <v>30</v>
      </c>
      <c r="G42" s="68">
        <v>120</v>
      </c>
      <c r="H42" s="50">
        <v>4</v>
      </c>
      <c r="I42" s="66">
        <f t="shared" si="2"/>
        <v>30</v>
      </c>
      <c r="J42" s="66">
        <v>2</v>
      </c>
      <c r="K42" s="66" t="s">
        <v>30</v>
      </c>
      <c r="L42" s="68">
        <v>89744</v>
      </c>
      <c r="M42" s="68">
        <v>20910</v>
      </c>
      <c r="N42" s="64">
        <v>43875</v>
      </c>
      <c r="O42" s="63" t="s">
        <v>43</v>
      </c>
      <c r="P42" s="60"/>
      <c r="Q42" s="98"/>
      <c r="R42" s="98"/>
      <c r="S42" s="98"/>
      <c r="T42" s="98"/>
      <c r="U42" s="98"/>
      <c r="V42" s="99"/>
      <c r="W42" s="100"/>
      <c r="X42" s="99"/>
      <c r="Y42" s="59"/>
      <c r="Z42" s="100"/>
    </row>
    <row r="43" spans="1:26" ht="25.35" customHeight="1">
      <c r="A43" s="62">
        <v>27</v>
      </c>
      <c r="B43" s="69" t="s">
        <v>30</v>
      </c>
      <c r="C43" s="67" t="s">
        <v>151</v>
      </c>
      <c r="D43" s="68">
        <v>123</v>
      </c>
      <c r="E43" s="66" t="s">
        <v>30</v>
      </c>
      <c r="F43" s="66" t="s">
        <v>30</v>
      </c>
      <c r="G43" s="68">
        <v>77</v>
      </c>
      <c r="H43" s="50">
        <v>12</v>
      </c>
      <c r="I43" s="66">
        <f t="shared" si="2"/>
        <v>6.416666666666667</v>
      </c>
      <c r="J43" s="66">
        <v>3</v>
      </c>
      <c r="K43" s="66" t="s">
        <v>30</v>
      </c>
      <c r="L43" s="68">
        <v>44001.68</v>
      </c>
      <c r="M43" s="68">
        <v>10374</v>
      </c>
      <c r="N43" s="64">
        <v>43763</v>
      </c>
      <c r="O43" s="63" t="s">
        <v>27</v>
      </c>
      <c r="P43" s="60"/>
      <c r="Q43" s="98"/>
      <c r="R43" s="98"/>
      <c r="S43" s="98"/>
      <c r="T43" s="98"/>
      <c r="U43" s="98"/>
      <c r="V43" s="99"/>
      <c r="W43" s="100"/>
      <c r="X43" s="99"/>
      <c r="Y43" s="100"/>
      <c r="Z43" s="59"/>
    </row>
    <row r="44" spans="1:26" ht="25.35" customHeight="1">
      <c r="A44" s="62">
        <v>28</v>
      </c>
      <c r="B44" s="120">
        <v>41</v>
      </c>
      <c r="C44" s="46" t="s">
        <v>142</v>
      </c>
      <c r="D44" s="68">
        <v>42.5</v>
      </c>
      <c r="E44" s="66">
        <v>14</v>
      </c>
      <c r="F44" s="89">
        <f>(D44-E44)/E44</f>
        <v>2.0357142857142856</v>
      </c>
      <c r="G44" s="68">
        <v>10</v>
      </c>
      <c r="H44" s="50">
        <v>2</v>
      </c>
      <c r="I44" s="66">
        <f t="shared" si="2"/>
        <v>5</v>
      </c>
      <c r="J44" s="66">
        <v>2</v>
      </c>
      <c r="K44" s="66">
        <v>2</v>
      </c>
      <c r="L44" s="68">
        <v>56.5</v>
      </c>
      <c r="M44" s="68">
        <v>12</v>
      </c>
      <c r="N44" s="64">
        <v>44351</v>
      </c>
      <c r="O44" s="26" t="s">
        <v>100</v>
      </c>
      <c r="P44" s="60"/>
      <c r="Q44" s="98"/>
      <c r="R44" s="98"/>
      <c r="S44" s="98"/>
      <c r="T44" s="98"/>
      <c r="U44" s="98"/>
      <c r="V44" s="99"/>
      <c r="W44" s="100"/>
      <c r="X44" s="99"/>
      <c r="Y44" s="100"/>
      <c r="Z44" s="59"/>
    </row>
    <row r="45" spans="1:26" ht="25.35" customHeight="1">
      <c r="A45" s="62">
        <v>29</v>
      </c>
      <c r="B45" s="62">
        <v>28</v>
      </c>
      <c r="C45" s="87" t="s">
        <v>76</v>
      </c>
      <c r="D45" s="68">
        <v>32</v>
      </c>
      <c r="E45" s="68">
        <v>116.8</v>
      </c>
      <c r="F45" s="89">
        <f>(D45-E45)/E45</f>
        <v>-0.72602739726027399</v>
      </c>
      <c r="G45" s="68">
        <v>7</v>
      </c>
      <c r="H45" s="66">
        <v>3</v>
      </c>
      <c r="I45" s="66">
        <f t="shared" si="2"/>
        <v>2.3333333333333335</v>
      </c>
      <c r="J45" s="66">
        <v>1</v>
      </c>
      <c r="K45" s="66">
        <v>6</v>
      </c>
      <c r="L45" s="68">
        <v>14911</v>
      </c>
      <c r="M45" s="68">
        <v>2382</v>
      </c>
      <c r="N45" s="64">
        <v>44323</v>
      </c>
      <c r="O45" s="63" t="s">
        <v>33</v>
      </c>
      <c r="P45" s="60"/>
      <c r="Q45" s="98"/>
      <c r="R45" s="98"/>
      <c r="S45" s="98"/>
      <c r="T45" s="98"/>
      <c r="U45" s="98"/>
      <c r="V45" s="99"/>
      <c r="W45" s="100"/>
      <c r="X45" s="99"/>
      <c r="Y45" s="100"/>
      <c r="Z45" s="59"/>
    </row>
    <row r="46" spans="1:26" ht="25.35" customHeight="1">
      <c r="A46" s="62">
        <v>30</v>
      </c>
      <c r="B46" s="120">
        <v>40</v>
      </c>
      <c r="C46" s="46" t="s">
        <v>65</v>
      </c>
      <c r="D46" s="68">
        <v>24</v>
      </c>
      <c r="E46" s="66">
        <v>24</v>
      </c>
      <c r="F46" s="89">
        <f>(D46-E46)/E46</f>
        <v>0</v>
      </c>
      <c r="G46" s="68">
        <v>7</v>
      </c>
      <c r="H46" s="50">
        <v>1</v>
      </c>
      <c r="I46" s="66">
        <f t="shared" si="2"/>
        <v>7</v>
      </c>
      <c r="J46" s="66">
        <v>1</v>
      </c>
      <c r="K46" s="66" t="s">
        <v>30</v>
      </c>
      <c r="L46" s="68">
        <v>49186</v>
      </c>
      <c r="M46" s="68">
        <v>9170</v>
      </c>
      <c r="N46" s="64">
        <v>43805</v>
      </c>
      <c r="O46" s="63" t="s">
        <v>43</v>
      </c>
      <c r="P46" s="60"/>
      <c r="Q46" s="98"/>
      <c r="R46" s="98"/>
      <c r="S46" s="98"/>
      <c r="T46" s="98"/>
      <c r="U46" s="98"/>
      <c r="V46" s="99"/>
      <c r="W46" s="100"/>
      <c r="X46" s="99"/>
      <c r="Y46" s="100"/>
      <c r="Z46" s="59"/>
    </row>
    <row r="47" spans="1:26" ht="25.35" customHeight="1">
      <c r="A47" s="16"/>
      <c r="B47" s="16"/>
      <c r="C47" s="39" t="s">
        <v>116</v>
      </c>
      <c r="D47" s="61">
        <f ca="1">SUM(D35:D49)</f>
        <v>0</v>
      </c>
      <c r="E47" s="61">
        <f ca="1">SUM(E35:E49)</f>
        <v>91149.49000000002</v>
      </c>
      <c r="F47" s="108">
        <f ca="1">(D47-E47)/E47</f>
        <v>0.38491954261071526</v>
      </c>
      <c r="G47" s="61">
        <f ca="1">SUM(G35:G49)</f>
        <v>24398</v>
      </c>
      <c r="H47" s="61"/>
      <c r="I47" s="19"/>
      <c r="J47" s="18"/>
      <c r="K47" s="20"/>
      <c r="L47" s="21"/>
      <c r="M47" s="25"/>
      <c r="N47" s="22"/>
      <c r="O47" s="26"/>
      <c r="P47" s="60"/>
      <c r="R47" s="60"/>
    </row>
    <row r="48" spans="1:26" ht="14.1" customHeight="1">
      <c r="A48" s="14"/>
      <c r="B48" s="23"/>
      <c r="C48" s="15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8"/>
      <c r="O48" s="13"/>
    </row>
    <row r="49" spans="1:26" ht="25.35" customHeight="1">
      <c r="A49" s="62">
        <v>31</v>
      </c>
      <c r="B49" s="62" t="s">
        <v>67</v>
      </c>
      <c r="C49" s="46" t="s">
        <v>153</v>
      </c>
      <c r="D49" s="68">
        <v>9</v>
      </c>
      <c r="E49" s="66" t="s">
        <v>30</v>
      </c>
      <c r="F49" s="66" t="s">
        <v>30</v>
      </c>
      <c r="G49" s="68">
        <v>3</v>
      </c>
      <c r="H49" s="66">
        <v>1</v>
      </c>
      <c r="I49" s="66">
        <f>G49/H49</f>
        <v>3</v>
      </c>
      <c r="J49" s="66">
        <v>1</v>
      </c>
      <c r="K49" s="66">
        <v>1</v>
      </c>
      <c r="L49" s="68">
        <v>9</v>
      </c>
      <c r="M49" s="68">
        <v>3</v>
      </c>
      <c r="N49" s="64">
        <v>44361</v>
      </c>
      <c r="O49" s="26" t="s">
        <v>100</v>
      </c>
      <c r="P49" s="60"/>
      <c r="R49" s="65"/>
      <c r="T49" s="60"/>
      <c r="U49" s="59"/>
      <c r="V49" s="59"/>
      <c r="W49" s="59"/>
      <c r="X49" s="60"/>
      <c r="Y49" s="59"/>
      <c r="Z49" s="59"/>
    </row>
    <row r="50" spans="1:26" ht="24.6" customHeight="1">
      <c r="A50" s="62">
        <v>32</v>
      </c>
      <c r="B50" s="62" t="s">
        <v>67</v>
      </c>
      <c r="C50" s="46" t="s">
        <v>148</v>
      </c>
      <c r="D50" s="68">
        <v>8</v>
      </c>
      <c r="E50" s="66" t="s">
        <v>30</v>
      </c>
      <c r="F50" s="66" t="s">
        <v>30</v>
      </c>
      <c r="G50" s="68">
        <v>2</v>
      </c>
      <c r="H50" s="66">
        <v>1</v>
      </c>
      <c r="I50" s="66">
        <f>G50/H50</f>
        <v>2</v>
      </c>
      <c r="J50" s="66">
        <v>1</v>
      </c>
      <c r="K50" s="66">
        <v>1</v>
      </c>
      <c r="L50" s="68">
        <v>8</v>
      </c>
      <c r="M50" s="68">
        <v>2</v>
      </c>
      <c r="N50" s="64">
        <v>44361</v>
      </c>
      <c r="O50" s="63" t="s">
        <v>100</v>
      </c>
      <c r="P50" s="60"/>
      <c r="R50" s="65"/>
      <c r="T50" s="60"/>
      <c r="U50" s="59"/>
      <c r="V50" s="59"/>
      <c r="W50" s="59"/>
      <c r="X50" s="59"/>
      <c r="Y50" s="60"/>
      <c r="Z50" s="59"/>
    </row>
    <row r="51" spans="1:26" ht="24.6" customHeight="1">
      <c r="A51" s="62">
        <v>33</v>
      </c>
      <c r="B51" s="62">
        <v>34</v>
      </c>
      <c r="C51" s="46" t="s">
        <v>109</v>
      </c>
      <c r="D51" s="68">
        <v>7</v>
      </c>
      <c r="E51" s="68">
        <v>78.099999999999994</v>
      </c>
      <c r="F51" s="89">
        <f>(D51-E51)/E51</f>
        <v>-0.91037131882202305</v>
      </c>
      <c r="G51" s="68">
        <v>1</v>
      </c>
      <c r="H51" s="66">
        <v>1</v>
      </c>
      <c r="I51" s="66">
        <f>G51/H51</f>
        <v>1</v>
      </c>
      <c r="J51" s="66">
        <v>1</v>
      </c>
      <c r="K51" s="66">
        <v>4</v>
      </c>
      <c r="L51" s="68">
        <v>4995.6799999999994</v>
      </c>
      <c r="M51" s="68">
        <v>797</v>
      </c>
      <c r="N51" s="64">
        <v>44337</v>
      </c>
      <c r="O51" s="63" t="s">
        <v>43</v>
      </c>
      <c r="P51" s="60"/>
      <c r="R51" s="65"/>
      <c r="T51" s="60"/>
      <c r="U51" s="59"/>
      <c r="V51" s="59"/>
      <c r="W51" s="59"/>
      <c r="X51" s="59"/>
      <c r="Y51" s="60"/>
      <c r="Z51" s="59"/>
    </row>
    <row r="52" spans="1:26" ht="25.35" customHeight="1">
      <c r="A52" s="16"/>
      <c r="B52" s="16"/>
      <c r="C52" s="39" t="s">
        <v>165</v>
      </c>
      <c r="D52" s="61">
        <f ca="1">SUM(D47:D51)</f>
        <v>126249.70999999999</v>
      </c>
      <c r="E52" s="61">
        <f ca="1">SUM(E47:E51)</f>
        <v>91227.590000000026</v>
      </c>
      <c r="F52" s="108">
        <f ca="1">(D52-E52)/E52</f>
        <v>0.38389833601874124</v>
      </c>
      <c r="G52" s="61">
        <f ca="1">SUM(G47:G51)</f>
        <v>24401</v>
      </c>
      <c r="H52" s="61"/>
      <c r="I52" s="19"/>
      <c r="J52" s="18"/>
      <c r="K52" s="20"/>
      <c r="L52" s="21"/>
      <c r="M52" s="25"/>
      <c r="N52" s="22"/>
      <c r="O52" s="26"/>
    </row>
    <row r="53" spans="1:26" ht="23.1" customHeight="1"/>
    <row r="54" spans="1:26" ht="17.25" customHeight="1"/>
    <row r="68" spans="16:18">
      <c r="R68" s="60"/>
    </row>
    <row r="71" spans="16:18">
      <c r="P71" s="60"/>
    </row>
    <row r="75" spans="16:18" ht="12" customHeight="1"/>
  </sheetData>
  <sortState xmlns:xlrd2="http://schemas.microsoft.com/office/spreadsheetml/2017/richdata2" ref="B13:O51">
    <sortCondition descending="1" ref="D13:D51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5B31-83E6-45CE-B5E3-0FE71C619D67}">
  <dimension ref="A1:Z86"/>
  <sheetViews>
    <sheetView topLeftCell="A28" zoomScale="60" zoomScaleNormal="60" workbookViewId="0">
      <selection activeCell="L43" sqref="L43:M43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1.44140625" style="58" customWidth="1"/>
    <col min="24" max="24" width="13.6640625" style="58" customWidth="1"/>
    <col min="25" max="25" width="14.88671875" style="58" customWidth="1"/>
    <col min="26" max="26" width="12" style="58" bestFit="1" customWidth="1"/>
    <col min="27" max="16384" width="8.88671875" style="58"/>
  </cols>
  <sheetData>
    <row r="1" spans="1:26" ht="19.5" customHeight="1">
      <c r="E1" s="2" t="s">
        <v>139</v>
      </c>
      <c r="F1" s="2"/>
      <c r="G1" s="2"/>
      <c r="H1" s="2"/>
      <c r="I1" s="2"/>
    </row>
    <row r="2" spans="1:26" ht="19.5" customHeight="1">
      <c r="E2" s="2" t="s">
        <v>140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137</v>
      </c>
      <c r="E6" s="4" t="s">
        <v>126</v>
      </c>
      <c r="F6" s="343"/>
      <c r="G6" s="4" t="s">
        <v>137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111"/>
      <c r="E9" s="111"/>
      <c r="F9" s="342" t="s">
        <v>15</v>
      </c>
      <c r="G9" s="111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 ht="21.6">
      <c r="A10" s="346"/>
      <c r="B10" s="346"/>
      <c r="C10" s="343"/>
      <c r="D10" s="112" t="s">
        <v>138</v>
      </c>
      <c r="E10" s="112" t="s">
        <v>129</v>
      </c>
      <c r="F10" s="343"/>
      <c r="G10" s="112" t="s">
        <v>138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112" t="s">
        <v>14</v>
      </c>
      <c r="E11" s="4" t="s">
        <v>14</v>
      </c>
      <c r="F11" s="343"/>
      <c r="G11" s="112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60"/>
      <c r="T11" s="60"/>
      <c r="U11" s="59"/>
    </row>
    <row r="12" spans="1:26" ht="15.6" customHeight="1" thickBot="1">
      <c r="A12" s="346"/>
      <c r="B12" s="347"/>
      <c r="C12" s="344"/>
      <c r="D12" s="113"/>
      <c r="E12" s="5" t="s">
        <v>2</v>
      </c>
      <c r="F12" s="344"/>
      <c r="G12" s="113" t="s">
        <v>17</v>
      </c>
      <c r="H12" s="32"/>
      <c r="I12" s="344"/>
      <c r="J12" s="32"/>
      <c r="K12" s="32"/>
      <c r="L12" s="32"/>
      <c r="M12" s="32"/>
      <c r="N12" s="32"/>
      <c r="O12" s="344"/>
      <c r="R12" s="60"/>
      <c r="T12" s="60"/>
      <c r="U12" s="59"/>
      <c r="V12" s="59"/>
      <c r="X12" s="59"/>
      <c r="Y12" s="33"/>
      <c r="Z12" s="8"/>
    </row>
    <row r="13" spans="1:26" ht="25.35" customHeight="1">
      <c r="A13" s="62">
        <v>1</v>
      </c>
      <c r="B13" s="62" t="s">
        <v>67</v>
      </c>
      <c r="C13" s="46" t="s">
        <v>121</v>
      </c>
      <c r="D13" s="68">
        <v>34372.480000000003</v>
      </c>
      <c r="E13" s="66" t="s">
        <v>30</v>
      </c>
      <c r="F13" s="66" t="s">
        <v>30</v>
      </c>
      <c r="G13" s="68">
        <v>5586</v>
      </c>
      <c r="H13" s="66">
        <v>246</v>
      </c>
      <c r="I13" s="66">
        <f t="shared" ref="I13:I22" si="0">G13/H13</f>
        <v>22.707317073170731</v>
      </c>
      <c r="J13" s="66">
        <v>14</v>
      </c>
      <c r="K13" s="66">
        <v>1</v>
      </c>
      <c r="L13" s="68">
        <v>38517.01</v>
      </c>
      <c r="M13" s="68">
        <v>6224</v>
      </c>
      <c r="N13" s="64">
        <v>44351</v>
      </c>
      <c r="O13" s="63" t="s">
        <v>34</v>
      </c>
      <c r="P13" s="60"/>
      <c r="R13" s="65"/>
      <c r="T13" s="60"/>
      <c r="U13" s="59"/>
      <c r="V13" s="59"/>
      <c r="W13" s="59"/>
      <c r="X13" s="59"/>
      <c r="Y13" s="59"/>
      <c r="Z13" s="60"/>
    </row>
    <row r="14" spans="1:26" ht="25.35" customHeight="1">
      <c r="A14" s="62">
        <v>2</v>
      </c>
      <c r="B14" s="62" t="s">
        <v>67</v>
      </c>
      <c r="C14" s="46" t="s">
        <v>124</v>
      </c>
      <c r="D14" s="68">
        <v>16922.28</v>
      </c>
      <c r="E14" s="66" t="s">
        <v>30</v>
      </c>
      <c r="F14" s="66" t="s">
        <v>30</v>
      </c>
      <c r="G14" s="68">
        <v>3910</v>
      </c>
      <c r="H14" s="66">
        <v>321</v>
      </c>
      <c r="I14" s="66">
        <f t="shared" si="0"/>
        <v>12.180685358255452</v>
      </c>
      <c r="J14" s="66">
        <v>17</v>
      </c>
      <c r="K14" s="66">
        <v>1</v>
      </c>
      <c r="L14" s="68">
        <v>17756</v>
      </c>
      <c r="M14" s="68">
        <v>4077</v>
      </c>
      <c r="N14" s="64">
        <v>44351</v>
      </c>
      <c r="O14" s="63" t="s">
        <v>52</v>
      </c>
      <c r="P14" s="60"/>
      <c r="R14" s="65"/>
      <c r="T14" s="60"/>
      <c r="U14" s="59"/>
      <c r="V14" s="59"/>
      <c r="W14" s="59"/>
      <c r="X14" s="59"/>
      <c r="Y14" s="59"/>
      <c r="Z14" s="60"/>
    </row>
    <row r="15" spans="1:26" ht="25.35" customHeight="1">
      <c r="A15" s="62">
        <v>3</v>
      </c>
      <c r="B15" s="62">
        <v>1</v>
      </c>
      <c r="C15" s="46" t="s">
        <v>111</v>
      </c>
      <c r="D15" s="68">
        <v>15746.63</v>
      </c>
      <c r="E15" s="68">
        <v>39614.730000000003</v>
      </c>
      <c r="F15" s="89">
        <f>(D15-E15)/E15</f>
        <v>-0.60250568412305228</v>
      </c>
      <c r="G15" s="68">
        <v>2419</v>
      </c>
      <c r="H15" s="66">
        <v>226</v>
      </c>
      <c r="I15" s="66">
        <f t="shared" si="0"/>
        <v>10.70353982300885</v>
      </c>
      <c r="J15" s="66">
        <v>10</v>
      </c>
      <c r="K15" s="66">
        <v>2</v>
      </c>
      <c r="L15" s="68">
        <v>61005</v>
      </c>
      <c r="M15" s="68">
        <v>9175</v>
      </c>
      <c r="N15" s="64">
        <v>44344</v>
      </c>
      <c r="O15" s="63" t="s">
        <v>113</v>
      </c>
      <c r="P15" s="60"/>
      <c r="R15" s="65"/>
      <c r="T15" s="60"/>
      <c r="U15" s="59"/>
      <c r="V15" s="59"/>
      <c r="W15" s="59"/>
      <c r="X15" s="59"/>
      <c r="Y15" s="59"/>
      <c r="Z15" s="60"/>
    </row>
    <row r="16" spans="1:26" ht="25.35" customHeight="1">
      <c r="A16" s="62">
        <v>4</v>
      </c>
      <c r="B16" s="62">
        <v>2</v>
      </c>
      <c r="C16" s="46" t="s">
        <v>93</v>
      </c>
      <c r="D16" s="68">
        <v>4756.13</v>
      </c>
      <c r="E16" s="68">
        <v>14924.34</v>
      </c>
      <c r="F16" s="89">
        <f>(D16-E16)/E16</f>
        <v>-0.68131723077871442</v>
      </c>
      <c r="G16" s="68">
        <v>1143</v>
      </c>
      <c r="H16" s="66">
        <v>160</v>
      </c>
      <c r="I16" s="66">
        <f t="shared" si="0"/>
        <v>7.1437499999999998</v>
      </c>
      <c r="J16" s="66">
        <v>14</v>
      </c>
      <c r="K16" s="66">
        <v>3</v>
      </c>
      <c r="L16" s="68">
        <v>42120</v>
      </c>
      <c r="M16" s="68">
        <v>9084</v>
      </c>
      <c r="N16" s="64">
        <v>44337</v>
      </c>
      <c r="O16" s="63" t="s">
        <v>32</v>
      </c>
      <c r="P16" s="60"/>
      <c r="R16" s="65"/>
      <c r="T16" s="60"/>
      <c r="U16" s="59"/>
      <c r="V16" s="59"/>
      <c r="W16" s="59"/>
      <c r="X16" s="59"/>
      <c r="Y16" s="60"/>
      <c r="Z16" s="59"/>
    </row>
    <row r="17" spans="1:26" ht="25.35" customHeight="1">
      <c r="A17" s="62">
        <v>5</v>
      </c>
      <c r="B17" s="62">
        <v>3</v>
      </c>
      <c r="C17" s="46" t="s">
        <v>112</v>
      </c>
      <c r="D17" s="68">
        <v>4586.4399999999996</v>
      </c>
      <c r="E17" s="68">
        <v>8990.39</v>
      </c>
      <c r="F17" s="89">
        <f>(D17-E17)/E17</f>
        <v>-0.48985082960805926</v>
      </c>
      <c r="G17" s="68">
        <v>803</v>
      </c>
      <c r="H17" s="66">
        <v>101</v>
      </c>
      <c r="I17" s="66">
        <f t="shared" si="0"/>
        <v>7.9504950495049505</v>
      </c>
      <c r="J17" s="66">
        <v>10</v>
      </c>
      <c r="K17" s="66">
        <v>2</v>
      </c>
      <c r="L17" s="68">
        <v>13889</v>
      </c>
      <c r="M17" s="68">
        <v>2418</v>
      </c>
      <c r="N17" s="64">
        <v>44344</v>
      </c>
      <c r="O17" s="63" t="s">
        <v>32</v>
      </c>
      <c r="P17" s="60"/>
      <c r="Q17" s="98"/>
      <c r="R17" s="98"/>
      <c r="S17" s="98"/>
      <c r="T17" s="98"/>
      <c r="U17" s="100"/>
      <c r="V17" s="99"/>
      <c r="W17" s="100"/>
      <c r="X17" s="99"/>
      <c r="Y17" s="100"/>
      <c r="Z17" s="59"/>
    </row>
    <row r="18" spans="1:26" ht="25.35" customHeight="1">
      <c r="A18" s="62">
        <v>6</v>
      </c>
      <c r="B18" s="62">
        <v>4</v>
      </c>
      <c r="C18" s="46" t="s">
        <v>79</v>
      </c>
      <c r="D18" s="68">
        <v>2582.11</v>
      </c>
      <c r="E18" s="68">
        <v>6575.3</v>
      </c>
      <c r="F18" s="89">
        <f>(D18-E18)/E18</f>
        <v>-0.60730156798929325</v>
      </c>
      <c r="G18" s="68">
        <v>422</v>
      </c>
      <c r="H18" s="66">
        <v>65</v>
      </c>
      <c r="I18" s="66">
        <f t="shared" si="0"/>
        <v>6.4923076923076923</v>
      </c>
      <c r="J18" s="66">
        <v>9</v>
      </c>
      <c r="K18" s="66">
        <v>4</v>
      </c>
      <c r="L18" s="68">
        <v>47835.46</v>
      </c>
      <c r="M18" s="68">
        <v>7507</v>
      </c>
      <c r="N18" s="64">
        <v>44330</v>
      </c>
      <c r="O18" s="63" t="s">
        <v>27</v>
      </c>
      <c r="P18" s="60"/>
      <c r="Q18" s="98"/>
      <c r="R18" s="98"/>
      <c r="S18" s="98"/>
      <c r="T18" s="98"/>
      <c r="U18" s="98"/>
      <c r="V18" s="99"/>
      <c r="W18" s="99"/>
      <c r="X18" s="100"/>
      <c r="Y18" s="100"/>
      <c r="Z18" s="59"/>
    </row>
    <row r="19" spans="1:26" ht="25.35" customHeight="1">
      <c r="A19" s="62">
        <v>7</v>
      </c>
      <c r="B19" s="62" t="s">
        <v>67</v>
      </c>
      <c r="C19" s="46" t="s">
        <v>122</v>
      </c>
      <c r="D19" s="68">
        <v>2161.0300000000002</v>
      </c>
      <c r="E19" s="66" t="s">
        <v>30</v>
      </c>
      <c r="F19" s="66" t="s">
        <v>30</v>
      </c>
      <c r="G19" s="68">
        <v>384</v>
      </c>
      <c r="H19" s="66">
        <v>140</v>
      </c>
      <c r="I19" s="66">
        <f t="shared" si="0"/>
        <v>2.7428571428571429</v>
      </c>
      <c r="J19" s="66">
        <v>13</v>
      </c>
      <c r="K19" s="66">
        <v>1</v>
      </c>
      <c r="L19" s="68">
        <v>2323.88</v>
      </c>
      <c r="M19" s="68">
        <v>413</v>
      </c>
      <c r="N19" s="64">
        <v>44351</v>
      </c>
      <c r="O19" s="63" t="s">
        <v>27</v>
      </c>
      <c r="P19" s="60"/>
      <c r="Q19" s="98"/>
      <c r="R19" s="98"/>
      <c r="S19" s="98"/>
      <c r="T19" s="98"/>
      <c r="U19" s="98"/>
      <c r="V19" s="99"/>
      <c r="W19" s="99"/>
      <c r="X19" s="100"/>
      <c r="Y19" s="100"/>
      <c r="Z19" s="59"/>
    </row>
    <row r="20" spans="1:26" ht="25.35" customHeight="1">
      <c r="A20" s="62">
        <v>8</v>
      </c>
      <c r="B20" s="62" t="s">
        <v>67</v>
      </c>
      <c r="C20" s="46" t="s">
        <v>130</v>
      </c>
      <c r="D20" s="68">
        <v>1736.44</v>
      </c>
      <c r="E20" s="66" t="s">
        <v>30</v>
      </c>
      <c r="F20" s="66" t="s">
        <v>30</v>
      </c>
      <c r="G20" s="68">
        <v>300</v>
      </c>
      <c r="H20" s="66">
        <v>130</v>
      </c>
      <c r="I20" s="66">
        <f t="shared" si="0"/>
        <v>2.3076923076923075</v>
      </c>
      <c r="J20" s="66">
        <v>12</v>
      </c>
      <c r="K20" s="66">
        <v>1</v>
      </c>
      <c r="L20" s="68">
        <v>1736.44</v>
      </c>
      <c r="M20" s="68">
        <v>300</v>
      </c>
      <c r="N20" s="64">
        <v>44351</v>
      </c>
      <c r="O20" s="26" t="s">
        <v>43</v>
      </c>
      <c r="P20" s="60"/>
      <c r="Q20" s="98"/>
      <c r="R20" s="98"/>
      <c r="S20" s="98"/>
      <c r="T20" s="98"/>
      <c r="U20" s="98"/>
      <c r="V20" s="99"/>
      <c r="W20" s="99"/>
      <c r="X20" s="100"/>
      <c r="Y20" s="100"/>
      <c r="Z20" s="59"/>
    </row>
    <row r="21" spans="1:26" ht="25.35" customHeight="1">
      <c r="A21" s="62">
        <v>9</v>
      </c>
      <c r="B21" s="62">
        <v>5</v>
      </c>
      <c r="C21" s="85" t="s">
        <v>69</v>
      </c>
      <c r="D21" s="68">
        <v>1545.95</v>
      </c>
      <c r="E21" s="68">
        <v>5270.89</v>
      </c>
      <c r="F21" s="89">
        <f>(D21-E21)/E21</f>
        <v>-0.70670038646224831</v>
      </c>
      <c r="G21" s="68">
        <v>324</v>
      </c>
      <c r="H21" s="66">
        <v>105</v>
      </c>
      <c r="I21" s="66">
        <f t="shared" si="0"/>
        <v>3.0857142857142859</v>
      </c>
      <c r="J21" s="66">
        <v>9</v>
      </c>
      <c r="K21" s="66">
        <v>5</v>
      </c>
      <c r="L21" s="68">
        <v>51013.56</v>
      </c>
      <c r="M21" s="68">
        <v>10543</v>
      </c>
      <c r="N21" s="64">
        <v>44323</v>
      </c>
      <c r="O21" s="63" t="s">
        <v>34</v>
      </c>
      <c r="P21" s="60"/>
      <c r="Q21" s="98"/>
      <c r="R21" s="98"/>
      <c r="S21" s="98"/>
      <c r="T21" s="98"/>
      <c r="U21" s="98"/>
      <c r="V21" s="99"/>
      <c r="W21" s="99"/>
      <c r="X21" s="100"/>
      <c r="Y21" s="59"/>
      <c r="Z21" s="100"/>
    </row>
    <row r="22" spans="1:26" ht="25.35" customHeight="1">
      <c r="A22" s="62">
        <v>10</v>
      </c>
      <c r="B22" s="62">
        <v>6</v>
      </c>
      <c r="C22" s="46" t="s">
        <v>110</v>
      </c>
      <c r="D22" s="68">
        <v>1421.59</v>
      </c>
      <c r="E22" s="68">
        <v>4865.92</v>
      </c>
      <c r="F22" s="89">
        <f>(D22-E22)/E22</f>
        <v>-0.70784764237800868</v>
      </c>
      <c r="G22" s="68">
        <v>244</v>
      </c>
      <c r="H22" s="66">
        <v>46</v>
      </c>
      <c r="I22" s="66">
        <f t="shared" si="0"/>
        <v>5.3043478260869561</v>
      </c>
      <c r="J22" s="66">
        <v>6</v>
      </c>
      <c r="K22" s="66">
        <v>2</v>
      </c>
      <c r="L22" s="68">
        <v>6677.71</v>
      </c>
      <c r="M22" s="68">
        <v>1125</v>
      </c>
      <c r="N22" s="64">
        <v>44344</v>
      </c>
      <c r="O22" s="63" t="s">
        <v>27</v>
      </c>
      <c r="P22" s="60"/>
      <c r="Q22" s="98"/>
      <c r="R22" s="98"/>
      <c r="S22" s="98"/>
      <c r="T22" s="98"/>
      <c r="U22" s="98"/>
      <c r="V22" s="99"/>
      <c r="W22" s="100"/>
      <c r="X22" s="99"/>
      <c r="Y22" s="100"/>
      <c r="Z22" s="59"/>
    </row>
    <row r="23" spans="1:26" ht="25.35" customHeight="1">
      <c r="A23" s="16"/>
      <c r="B23" s="16"/>
      <c r="C23" s="39" t="s">
        <v>29</v>
      </c>
      <c r="D23" s="61">
        <f>SUM(D13:D22)</f>
        <v>85831.08</v>
      </c>
      <c r="E23" s="61">
        <f>SUM(E13:E22)</f>
        <v>80241.570000000007</v>
      </c>
      <c r="F23" s="108">
        <f>(D23-E23)/E23</f>
        <v>6.9658532354239758E-2</v>
      </c>
      <c r="G23" s="61">
        <f>SUM(G13:G22)</f>
        <v>15535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62">
        <v>11</v>
      </c>
      <c r="B25" s="62">
        <v>12</v>
      </c>
      <c r="C25" s="46" t="s">
        <v>487</v>
      </c>
      <c r="D25" s="68">
        <v>1202.3800000000001</v>
      </c>
      <c r="E25" s="68">
        <f>1441.93+652.74</f>
        <v>2094.67</v>
      </c>
      <c r="F25" s="89">
        <f>(D25-E25)/E25</f>
        <v>-0.4259811808065232</v>
      </c>
      <c r="G25" s="68">
        <v>251</v>
      </c>
      <c r="H25" s="66">
        <v>39</v>
      </c>
      <c r="I25" s="66">
        <f>G25/H25</f>
        <v>6.4358974358974361</v>
      </c>
      <c r="J25" s="66">
        <v>6</v>
      </c>
      <c r="K25" s="66">
        <v>2</v>
      </c>
      <c r="L25" s="68">
        <v>3297.05</v>
      </c>
      <c r="M25" s="68">
        <v>647</v>
      </c>
      <c r="N25" s="64">
        <v>44344</v>
      </c>
      <c r="O25" s="63" t="s">
        <v>118</v>
      </c>
      <c r="P25" s="60"/>
      <c r="Q25" s="98"/>
      <c r="R25" s="98"/>
      <c r="S25" s="98"/>
      <c r="T25" s="98"/>
      <c r="U25" s="98"/>
      <c r="V25" s="99"/>
      <c r="W25" s="100"/>
      <c r="X25" s="99"/>
      <c r="Y25" s="100"/>
      <c r="Z25" s="59"/>
    </row>
    <row r="26" spans="1:26" ht="25.35" customHeight="1">
      <c r="A26" s="62">
        <v>12</v>
      </c>
      <c r="B26" s="62" t="s">
        <v>40</v>
      </c>
      <c r="C26" s="46" t="s">
        <v>131</v>
      </c>
      <c r="D26" s="68">
        <v>1188.6400000000001</v>
      </c>
      <c r="E26" s="66" t="s">
        <v>30</v>
      </c>
      <c r="F26" s="66" t="s">
        <v>30</v>
      </c>
      <c r="G26" s="68">
        <v>265</v>
      </c>
      <c r="H26" s="66">
        <v>17</v>
      </c>
      <c r="I26" s="66">
        <f>G26/H26</f>
        <v>15.588235294117647</v>
      </c>
      <c r="J26" s="66">
        <v>9</v>
      </c>
      <c r="K26" s="66">
        <v>0</v>
      </c>
      <c r="L26" s="68">
        <v>1188.6400000000001</v>
      </c>
      <c r="M26" s="68">
        <v>265</v>
      </c>
      <c r="N26" s="64" t="s">
        <v>41</v>
      </c>
      <c r="O26" s="84" t="s">
        <v>73</v>
      </c>
      <c r="P26" s="60"/>
      <c r="Q26" s="98"/>
      <c r="R26" s="98"/>
      <c r="S26" s="98"/>
      <c r="T26" s="98"/>
      <c r="U26" s="98"/>
      <c r="V26" s="99"/>
      <c r="W26" s="100"/>
      <c r="X26" s="99"/>
      <c r="Y26" s="100"/>
      <c r="Z26" s="59"/>
    </row>
    <row r="27" spans="1:26" ht="25.35" customHeight="1">
      <c r="A27" s="62">
        <v>13</v>
      </c>
      <c r="B27" s="62">
        <v>8</v>
      </c>
      <c r="C27" s="46" t="s">
        <v>107</v>
      </c>
      <c r="D27" s="68">
        <v>1079</v>
      </c>
      <c r="E27" s="68">
        <v>3840</v>
      </c>
      <c r="F27" s="89">
        <f t="shared" ref="F27:F35" si="1">(D27-E27)/E27</f>
        <v>-0.71901041666666665</v>
      </c>
      <c r="G27" s="68">
        <v>171</v>
      </c>
      <c r="H27" s="66" t="s">
        <v>30</v>
      </c>
      <c r="I27" s="66" t="s">
        <v>30</v>
      </c>
      <c r="J27" s="66">
        <v>3</v>
      </c>
      <c r="K27" s="66">
        <v>3</v>
      </c>
      <c r="L27" s="68">
        <v>12704</v>
      </c>
      <c r="M27" s="68">
        <v>2041</v>
      </c>
      <c r="N27" s="64">
        <v>44337</v>
      </c>
      <c r="O27" s="63" t="s">
        <v>31</v>
      </c>
      <c r="P27" s="60"/>
      <c r="Q27" s="98"/>
      <c r="R27" s="98"/>
      <c r="S27" s="98"/>
      <c r="T27" s="98"/>
      <c r="U27" s="98"/>
      <c r="V27" s="99"/>
      <c r="W27" s="100"/>
      <c r="X27" s="99"/>
      <c r="Y27" s="100"/>
      <c r="Z27" s="59"/>
    </row>
    <row r="28" spans="1:26" ht="25.35" customHeight="1">
      <c r="A28" s="62">
        <v>14</v>
      </c>
      <c r="B28" s="62">
        <v>9</v>
      </c>
      <c r="C28" s="46" t="s">
        <v>51</v>
      </c>
      <c r="D28" s="68">
        <v>772.07</v>
      </c>
      <c r="E28" s="68">
        <v>3066.2</v>
      </c>
      <c r="F28" s="89">
        <f t="shared" si="1"/>
        <v>-0.74819972604526774</v>
      </c>
      <c r="G28" s="68">
        <v>170</v>
      </c>
      <c r="H28" s="50">
        <v>54</v>
      </c>
      <c r="I28" s="66">
        <f t="shared" ref="I28:I33" si="2">G28/H28</f>
        <v>3.1481481481481484</v>
      </c>
      <c r="J28" s="66">
        <v>7</v>
      </c>
      <c r="K28" s="66">
        <v>6</v>
      </c>
      <c r="L28" s="68">
        <v>43191</v>
      </c>
      <c r="M28" s="68">
        <v>8973</v>
      </c>
      <c r="N28" s="64">
        <v>44316</v>
      </c>
      <c r="O28" s="63" t="s">
        <v>32</v>
      </c>
      <c r="P28" s="60"/>
      <c r="Q28" s="98"/>
      <c r="R28" s="98"/>
      <c r="S28" s="98"/>
      <c r="T28" s="98"/>
      <c r="U28" s="98"/>
      <c r="V28" s="99"/>
      <c r="W28" s="100"/>
      <c r="X28" s="99"/>
      <c r="Y28" s="100"/>
      <c r="Z28" s="59"/>
    </row>
    <row r="29" spans="1:26" ht="25.35" customHeight="1">
      <c r="A29" s="62">
        <v>15</v>
      </c>
      <c r="B29" s="62">
        <v>14</v>
      </c>
      <c r="C29" s="85" t="s">
        <v>119</v>
      </c>
      <c r="D29" s="68">
        <v>739.57</v>
      </c>
      <c r="E29" s="68">
        <v>1711.97</v>
      </c>
      <c r="F29" s="89">
        <f t="shared" si="1"/>
        <v>-0.56800060748728076</v>
      </c>
      <c r="G29" s="68">
        <v>159</v>
      </c>
      <c r="H29" s="66">
        <v>26</v>
      </c>
      <c r="I29" s="66">
        <f t="shared" si="2"/>
        <v>6.115384615384615</v>
      </c>
      <c r="J29" s="66">
        <v>3</v>
      </c>
      <c r="K29" s="66">
        <v>2</v>
      </c>
      <c r="L29" s="68">
        <v>2451.54</v>
      </c>
      <c r="M29" s="68">
        <v>478</v>
      </c>
      <c r="N29" s="64">
        <v>44344</v>
      </c>
      <c r="O29" s="63" t="s">
        <v>56</v>
      </c>
      <c r="P29" s="60"/>
      <c r="Q29" s="98"/>
      <c r="R29" s="98"/>
      <c r="S29" s="98"/>
      <c r="T29" s="98"/>
      <c r="U29" s="98"/>
      <c r="V29" s="99"/>
      <c r="W29" s="109"/>
      <c r="X29" s="99"/>
      <c r="Y29" s="100"/>
      <c r="Z29" s="59"/>
    </row>
    <row r="30" spans="1:26" ht="25.35" customHeight="1">
      <c r="A30" s="62">
        <v>16</v>
      </c>
      <c r="B30" s="62">
        <v>26</v>
      </c>
      <c r="C30" s="92" t="s">
        <v>44</v>
      </c>
      <c r="D30" s="68">
        <v>611</v>
      </c>
      <c r="E30" s="68">
        <v>429</v>
      </c>
      <c r="F30" s="89">
        <f t="shared" si="1"/>
        <v>0.42424242424242425</v>
      </c>
      <c r="G30" s="68">
        <v>131</v>
      </c>
      <c r="H30" s="66">
        <v>2</v>
      </c>
      <c r="I30" s="66">
        <f t="shared" si="2"/>
        <v>65.5</v>
      </c>
      <c r="J30" s="66">
        <v>1</v>
      </c>
      <c r="K30" s="66">
        <v>6</v>
      </c>
      <c r="L30" s="68">
        <v>22498.82</v>
      </c>
      <c r="M30" s="68">
        <v>4066</v>
      </c>
      <c r="N30" s="64">
        <v>44316</v>
      </c>
      <c r="O30" s="63" t="s">
        <v>43</v>
      </c>
      <c r="P30" s="60"/>
      <c r="Q30" s="98"/>
      <c r="R30" s="98"/>
      <c r="S30" s="98"/>
      <c r="T30" s="98"/>
      <c r="U30" s="98"/>
      <c r="V30" s="99"/>
      <c r="W30" s="109"/>
      <c r="X30" s="99"/>
      <c r="Y30" s="100"/>
      <c r="Z30" s="59"/>
    </row>
    <row r="31" spans="1:26" ht="25.35" customHeight="1">
      <c r="A31" s="62">
        <v>17</v>
      </c>
      <c r="B31" s="62">
        <v>16</v>
      </c>
      <c r="C31" s="85" t="s">
        <v>74</v>
      </c>
      <c r="D31" s="68">
        <v>404.89</v>
      </c>
      <c r="E31" s="68">
        <v>1200.58</v>
      </c>
      <c r="F31" s="89">
        <f t="shared" si="1"/>
        <v>-0.6627546685768545</v>
      </c>
      <c r="G31" s="68">
        <v>70</v>
      </c>
      <c r="H31" s="66">
        <v>19</v>
      </c>
      <c r="I31" s="66">
        <f t="shared" si="2"/>
        <v>3.6842105263157894</v>
      </c>
      <c r="J31" s="66">
        <v>2</v>
      </c>
      <c r="K31" s="66">
        <v>5</v>
      </c>
      <c r="L31" s="68">
        <v>25057.56</v>
      </c>
      <c r="M31" s="68">
        <v>4165</v>
      </c>
      <c r="N31" s="64">
        <v>44323</v>
      </c>
      <c r="O31" s="63" t="s">
        <v>34</v>
      </c>
      <c r="P31" s="60"/>
      <c r="Q31" s="98"/>
      <c r="R31" s="98"/>
      <c r="S31" s="98"/>
      <c r="T31" s="98"/>
      <c r="U31" s="98"/>
      <c r="V31" s="99"/>
      <c r="W31" s="109"/>
      <c r="X31" s="99"/>
      <c r="Y31" s="100"/>
      <c r="Z31" s="59"/>
    </row>
    <row r="32" spans="1:26" ht="25.35" customHeight="1">
      <c r="A32" s="62">
        <v>18</v>
      </c>
      <c r="B32" s="62">
        <v>22</v>
      </c>
      <c r="C32" s="86" t="s">
        <v>75</v>
      </c>
      <c r="D32" s="68">
        <v>388.5</v>
      </c>
      <c r="E32" s="68">
        <v>742.5</v>
      </c>
      <c r="F32" s="89">
        <f t="shared" si="1"/>
        <v>-0.47676767676767678</v>
      </c>
      <c r="G32" s="68">
        <v>75</v>
      </c>
      <c r="H32" s="66">
        <v>10</v>
      </c>
      <c r="I32" s="66">
        <f t="shared" si="2"/>
        <v>7.5</v>
      </c>
      <c r="J32" s="66">
        <v>2</v>
      </c>
      <c r="K32" s="66">
        <v>5</v>
      </c>
      <c r="L32" s="68">
        <v>22140</v>
      </c>
      <c r="M32" s="68">
        <v>3879</v>
      </c>
      <c r="N32" s="64">
        <v>44323</v>
      </c>
      <c r="O32" s="63" t="s">
        <v>32</v>
      </c>
      <c r="P32" s="60"/>
      <c r="Q32" s="98"/>
      <c r="R32" s="98"/>
      <c r="S32" s="98"/>
      <c r="T32" s="98"/>
      <c r="U32" s="98"/>
      <c r="V32" s="99"/>
      <c r="W32" s="109"/>
      <c r="X32" s="99"/>
      <c r="Y32" s="100"/>
      <c r="Z32" s="59"/>
    </row>
    <row r="33" spans="1:26" ht="25.35" customHeight="1">
      <c r="A33" s="62">
        <v>19</v>
      </c>
      <c r="B33" s="91">
        <v>17</v>
      </c>
      <c r="C33" s="46" t="s">
        <v>91</v>
      </c>
      <c r="D33" s="68">
        <v>379.5</v>
      </c>
      <c r="E33" s="68">
        <v>1177.55</v>
      </c>
      <c r="F33" s="89">
        <f t="shared" si="1"/>
        <v>-0.67772069126576362</v>
      </c>
      <c r="G33" s="68">
        <v>65</v>
      </c>
      <c r="H33" s="66">
        <v>19</v>
      </c>
      <c r="I33" s="66">
        <f t="shared" si="2"/>
        <v>3.4210526315789473</v>
      </c>
      <c r="J33" s="66">
        <v>5</v>
      </c>
      <c r="K33" s="66">
        <v>3</v>
      </c>
      <c r="L33" s="68">
        <v>7283.81</v>
      </c>
      <c r="M33" s="68">
        <v>1230</v>
      </c>
      <c r="N33" s="64">
        <v>44337</v>
      </c>
      <c r="O33" s="63" t="s">
        <v>27</v>
      </c>
      <c r="P33" s="60"/>
      <c r="Q33" s="98"/>
      <c r="R33" s="98"/>
      <c r="S33" s="98"/>
      <c r="T33" s="98"/>
      <c r="U33" s="98"/>
      <c r="V33" s="99"/>
      <c r="W33" s="100"/>
      <c r="X33" s="99"/>
      <c r="Y33" s="100"/>
      <c r="Z33" s="59"/>
    </row>
    <row r="34" spans="1:26" ht="25.35" customHeight="1">
      <c r="A34" s="62">
        <v>20</v>
      </c>
      <c r="B34" s="91">
        <v>13</v>
      </c>
      <c r="C34" s="46" t="s">
        <v>120</v>
      </c>
      <c r="D34" s="68">
        <v>301</v>
      </c>
      <c r="E34" s="68">
        <v>2031</v>
      </c>
      <c r="F34" s="89">
        <f t="shared" si="1"/>
        <v>-0.8517971442639094</v>
      </c>
      <c r="G34" s="68">
        <v>52</v>
      </c>
      <c r="H34" s="66" t="s">
        <v>30</v>
      </c>
      <c r="I34" s="66" t="s">
        <v>30</v>
      </c>
      <c r="J34" s="66" t="s">
        <v>30</v>
      </c>
      <c r="K34" s="66">
        <v>2</v>
      </c>
      <c r="L34" s="68">
        <v>2332</v>
      </c>
      <c r="M34" s="68">
        <v>475</v>
      </c>
      <c r="N34" s="64">
        <v>44344</v>
      </c>
      <c r="O34" s="26" t="s">
        <v>59</v>
      </c>
      <c r="P34" s="60"/>
      <c r="R34" s="65"/>
      <c r="T34" s="60"/>
      <c r="U34" s="59"/>
      <c r="V34" s="59"/>
      <c r="W34" s="59"/>
      <c r="X34" s="60"/>
      <c r="Y34" s="59"/>
      <c r="Z34" s="59"/>
    </row>
    <row r="35" spans="1:26" ht="25.35" customHeight="1">
      <c r="A35" s="16"/>
      <c r="B35" s="16"/>
      <c r="C35" s="39" t="s">
        <v>85</v>
      </c>
      <c r="D35" s="61">
        <f>SUM(D23:D34)</f>
        <v>92897.630000000019</v>
      </c>
      <c r="E35" s="61">
        <f>SUM(E23:E34)</f>
        <v>96535.040000000008</v>
      </c>
      <c r="F35" s="108">
        <f t="shared" si="1"/>
        <v>-3.7679686049749278E-2</v>
      </c>
      <c r="G35" s="61">
        <f>SUM(G23:G34)</f>
        <v>16944</v>
      </c>
      <c r="H35" s="61"/>
      <c r="I35" s="19"/>
      <c r="J35" s="18"/>
      <c r="K35" s="20"/>
      <c r="L35" s="21"/>
      <c r="M35" s="25"/>
      <c r="N35" s="22"/>
      <c r="O35" s="26"/>
      <c r="P35" s="60"/>
      <c r="R35" s="60"/>
    </row>
    <row r="36" spans="1:26" ht="14.1" customHeight="1">
      <c r="A36" s="14"/>
      <c r="B36" s="23"/>
      <c r="C36" s="1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62">
        <v>21</v>
      </c>
      <c r="B37" s="62">
        <v>10</v>
      </c>
      <c r="C37" s="46" t="s">
        <v>106</v>
      </c>
      <c r="D37" s="68">
        <v>290.60000000000002</v>
      </c>
      <c r="E37" s="68">
        <v>3058.59</v>
      </c>
      <c r="F37" s="89">
        <f>(D37-E37)/E37</f>
        <v>-0.90498890011410493</v>
      </c>
      <c r="G37" s="68">
        <v>47</v>
      </c>
      <c r="H37" s="66">
        <v>8</v>
      </c>
      <c r="I37" s="66">
        <f>G37/H37</f>
        <v>5.875</v>
      </c>
      <c r="J37" s="66">
        <v>2</v>
      </c>
      <c r="K37" s="66">
        <v>3</v>
      </c>
      <c r="L37" s="68">
        <v>14047.66</v>
      </c>
      <c r="M37" s="68">
        <v>2183</v>
      </c>
      <c r="N37" s="64">
        <v>44337</v>
      </c>
      <c r="O37" s="63" t="s">
        <v>27</v>
      </c>
      <c r="P37" s="60"/>
      <c r="R37" s="65"/>
      <c r="T37" s="60"/>
      <c r="U37" s="59"/>
      <c r="V37" s="59"/>
      <c r="W37" s="59"/>
      <c r="X37" s="59"/>
      <c r="Y37" s="59"/>
      <c r="Z37" s="60"/>
    </row>
    <row r="38" spans="1:26" ht="25.35" customHeight="1">
      <c r="A38" s="62">
        <v>22</v>
      </c>
      <c r="B38" s="62">
        <v>28</v>
      </c>
      <c r="C38" s="92" t="s">
        <v>55</v>
      </c>
      <c r="D38" s="68">
        <v>272</v>
      </c>
      <c r="E38" s="68">
        <v>386.5</v>
      </c>
      <c r="F38" s="89">
        <f>(D38-E38)/E38</f>
        <v>-0.296248382923674</v>
      </c>
      <c r="G38" s="68">
        <v>48</v>
      </c>
      <c r="H38" s="66">
        <v>6</v>
      </c>
      <c r="I38" s="66">
        <f>G38/H38</f>
        <v>8</v>
      </c>
      <c r="J38" s="66">
        <v>2</v>
      </c>
      <c r="K38" s="66">
        <v>6</v>
      </c>
      <c r="L38" s="68">
        <v>27259.919999999998</v>
      </c>
      <c r="M38" s="68">
        <v>4795</v>
      </c>
      <c r="N38" s="64">
        <v>44316</v>
      </c>
      <c r="O38" s="63" t="s">
        <v>56</v>
      </c>
      <c r="P38" s="60"/>
      <c r="R38" s="65"/>
      <c r="T38" s="60"/>
      <c r="U38" s="59"/>
      <c r="V38" s="59"/>
      <c r="W38" s="59"/>
      <c r="X38" s="60"/>
      <c r="Y38" s="59"/>
      <c r="Z38" s="59"/>
    </row>
    <row r="39" spans="1:26" ht="25.35" customHeight="1">
      <c r="A39" s="62">
        <v>23</v>
      </c>
      <c r="B39" s="69" t="s">
        <v>30</v>
      </c>
      <c r="C39" s="85" t="s">
        <v>134</v>
      </c>
      <c r="D39" s="68">
        <v>254</v>
      </c>
      <c r="E39" s="66" t="s">
        <v>30</v>
      </c>
      <c r="F39" s="66" t="s">
        <v>30</v>
      </c>
      <c r="G39" s="68">
        <v>52</v>
      </c>
      <c r="H39" s="66" t="s">
        <v>30</v>
      </c>
      <c r="I39" s="66" t="s">
        <v>30</v>
      </c>
      <c r="J39" s="66" t="s">
        <v>30</v>
      </c>
      <c r="K39" s="66">
        <v>6</v>
      </c>
      <c r="L39" s="68">
        <v>2184.4</v>
      </c>
      <c r="M39" s="68">
        <v>428</v>
      </c>
      <c r="N39" s="64">
        <v>44316</v>
      </c>
      <c r="O39" s="63" t="s">
        <v>59</v>
      </c>
      <c r="P39" s="60"/>
      <c r="Q39" s="98"/>
      <c r="R39" s="98"/>
      <c r="S39" s="98"/>
      <c r="T39" s="98"/>
      <c r="U39" s="98"/>
      <c r="V39" s="99"/>
      <c r="W39" s="109"/>
      <c r="X39" s="99"/>
      <c r="Y39" s="100"/>
      <c r="Z39" s="59"/>
    </row>
    <row r="40" spans="1:26" ht="25.35" customHeight="1">
      <c r="A40" s="62">
        <v>24</v>
      </c>
      <c r="B40" s="62" t="s">
        <v>40</v>
      </c>
      <c r="C40" s="85" t="s">
        <v>132</v>
      </c>
      <c r="D40" s="68">
        <v>235.3</v>
      </c>
      <c r="E40" s="66" t="s">
        <v>30</v>
      </c>
      <c r="F40" s="66" t="s">
        <v>30</v>
      </c>
      <c r="G40" s="68">
        <v>42</v>
      </c>
      <c r="H40" s="66">
        <v>6</v>
      </c>
      <c r="I40" s="66">
        <f t="shared" ref="I40:I46" si="3">G40/H40</f>
        <v>7</v>
      </c>
      <c r="J40" s="66">
        <v>6</v>
      </c>
      <c r="K40" s="66">
        <v>0</v>
      </c>
      <c r="L40" s="68">
        <v>235.3</v>
      </c>
      <c r="M40" s="68">
        <v>42</v>
      </c>
      <c r="N40" s="64" t="s">
        <v>41</v>
      </c>
      <c r="O40" s="63" t="s">
        <v>27</v>
      </c>
      <c r="P40" s="60"/>
      <c r="Q40" s="98"/>
      <c r="R40" s="98"/>
      <c r="S40" s="98"/>
      <c r="T40" s="98"/>
      <c r="U40" s="98"/>
      <c r="V40" s="99"/>
      <c r="W40" s="100"/>
      <c r="X40" s="99"/>
      <c r="Y40" s="100"/>
      <c r="Z40" s="59"/>
    </row>
    <row r="41" spans="1:26" ht="25.35" customHeight="1">
      <c r="A41" s="62">
        <v>25</v>
      </c>
      <c r="B41" s="62">
        <v>19</v>
      </c>
      <c r="C41" s="67" t="s">
        <v>98</v>
      </c>
      <c r="D41" s="68">
        <v>235.32</v>
      </c>
      <c r="E41" s="68">
        <v>887</v>
      </c>
      <c r="F41" s="89">
        <f>(D41-E41)/E41</f>
        <v>-0.73470124013528759</v>
      </c>
      <c r="G41" s="68">
        <v>45</v>
      </c>
      <c r="H41" s="66" t="s">
        <v>30</v>
      </c>
      <c r="I41" s="66" t="s">
        <v>30</v>
      </c>
      <c r="J41" s="66">
        <v>3</v>
      </c>
      <c r="K41" s="66">
        <v>4</v>
      </c>
      <c r="L41" s="68">
        <f>3332+D41</f>
        <v>3567.32</v>
      </c>
      <c r="M41" s="68">
        <f>650+G41</f>
        <v>695</v>
      </c>
      <c r="N41" s="64">
        <v>44330</v>
      </c>
      <c r="O41" s="63" t="s">
        <v>99</v>
      </c>
      <c r="P41" s="60"/>
      <c r="Q41" s="98"/>
      <c r="R41" s="98"/>
      <c r="S41" s="98"/>
      <c r="T41" s="98"/>
      <c r="U41" s="98"/>
      <c r="V41" s="99"/>
      <c r="W41" s="100"/>
      <c r="X41" s="99"/>
      <c r="Y41" s="59"/>
      <c r="Z41" s="100"/>
    </row>
    <row r="42" spans="1:26" ht="25.35" customHeight="1">
      <c r="A42" s="62">
        <v>26</v>
      </c>
      <c r="B42" s="62">
        <v>34</v>
      </c>
      <c r="C42" s="67" t="s">
        <v>123</v>
      </c>
      <c r="D42" s="68">
        <v>168</v>
      </c>
      <c r="E42" s="68">
        <v>16</v>
      </c>
      <c r="F42" s="89">
        <f>(D42-E42)/E42</f>
        <v>9.5</v>
      </c>
      <c r="G42" s="68">
        <v>95</v>
      </c>
      <c r="H42" s="66">
        <v>9</v>
      </c>
      <c r="I42" s="66">
        <f t="shared" si="3"/>
        <v>10.555555555555555</v>
      </c>
      <c r="J42" s="66">
        <v>3</v>
      </c>
      <c r="K42" s="66" t="s">
        <v>30</v>
      </c>
      <c r="L42" s="68">
        <v>334039.03000000003</v>
      </c>
      <c r="M42" s="68">
        <v>71302</v>
      </c>
      <c r="N42" s="64">
        <v>43700</v>
      </c>
      <c r="O42" s="84" t="s">
        <v>73</v>
      </c>
      <c r="P42" s="60"/>
      <c r="Q42" s="98"/>
      <c r="R42" s="98"/>
      <c r="S42" s="98"/>
      <c r="T42" s="98"/>
      <c r="U42" s="98"/>
      <c r="V42" s="99"/>
      <c r="W42" s="100"/>
      <c r="X42" s="99"/>
      <c r="Y42" s="59"/>
      <c r="Z42" s="100"/>
    </row>
    <row r="43" spans="1:26" ht="25.35" customHeight="1">
      <c r="A43" s="62">
        <v>27</v>
      </c>
      <c r="B43" s="62">
        <v>11</v>
      </c>
      <c r="C43" s="67" t="s">
        <v>72</v>
      </c>
      <c r="D43" s="68">
        <v>161</v>
      </c>
      <c r="E43" s="68">
        <v>2625.33</v>
      </c>
      <c r="F43" s="89">
        <f>(D43-E43)/E43</f>
        <v>-0.93867437617366201</v>
      </c>
      <c r="G43" s="68">
        <v>25</v>
      </c>
      <c r="H43" s="50">
        <v>6</v>
      </c>
      <c r="I43" s="66">
        <f t="shared" si="3"/>
        <v>4.166666666666667</v>
      </c>
      <c r="J43" s="66">
        <v>2</v>
      </c>
      <c r="K43" s="66">
        <v>5</v>
      </c>
      <c r="L43" s="68">
        <v>50332.88</v>
      </c>
      <c r="M43" s="68">
        <v>7319</v>
      </c>
      <c r="N43" s="64">
        <v>44323</v>
      </c>
      <c r="O43" s="84" t="s">
        <v>73</v>
      </c>
      <c r="P43" s="60"/>
      <c r="Q43" s="98"/>
      <c r="R43" s="98"/>
      <c r="S43" s="98"/>
      <c r="T43" s="98"/>
      <c r="U43" s="98"/>
      <c r="V43" s="99"/>
      <c r="W43" s="100"/>
      <c r="X43" s="99"/>
      <c r="Y43" s="59"/>
      <c r="Z43" s="100"/>
    </row>
    <row r="44" spans="1:26" ht="25.35" customHeight="1">
      <c r="A44" s="62">
        <v>28</v>
      </c>
      <c r="B44" s="62">
        <v>23</v>
      </c>
      <c r="C44" s="46" t="s">
        <v>46</v>
      </c>
      <c r="D44" s="68">
        <v>160.75</v>
      </c>
      <c r="E44" s="68">
        <v>654.1</v>
      </c>
      <c r="F44" s="89">
        <f>(D44-E44)/E44</f>
        <v>-0.75424247057024918</v>
      </c>
      <c r="G44" s="68">
        <v>41</v>
      </c>
      <c r="H44" s="66">
        <v>7</v>
      </c>
      <c r="I44" s="66">
        <f t="shared" si="3"/>
        <v>5.8571428571428568</v>
      </c>
      <c r="J44" s="66">
        <v>1</v>
      </c>
      <c r="K44" s="66" t="s">
        <v>30</v>
      </c>
      <c r="L44" s="68">
        <v>115426.57</v>
      </c>
      <c r="M44" s="68">
        <v>23329</v>
      </c>
      <c r="N44" s="64">
        <v>44106</v>
      </c>
      <c r="O44" s="63" t="s">
        <v>43</v>
      </c>
      <c r="P44" s="60"/>
      <c r="Q44" s="98"/>
      <c r="R44" s="98"/>
      <c r="S44" s="98"/>
      <c r="T44" s="98"/>
      <c r="U44" s="98"/>
      <c r="V44" s="99"/>
      <c r="W44" s="100"/>
      <c r="X44" s="99"/>
      <c r="Y44" s="59"/>
      <c r="Z44" s="100"/>
    </row>
    <row r="45" spans="1:26" ht="25.35" customHeight="1">
      <c r="A45" s="62">
        <v>29</v>
      </c>
      <c r="B45" s="62">
        <v>15</v>
      </c>
      <c r="C45" s="87" t="s">
        <v>76</v>
      </c>
      <c r="D45" s="68">
        <v>116.8</v>
      </c>
      <c r="E45" s="68">
        <v>1430.8</v>
      </c>
      <c r="F45" s="89">
        <f>(D45-E45)/E45</f>
        <v>-0.91836734693877553</v>
      </c>
      <c r="G45" s="68">
        <v>23</v>
      </c>
      <c r="H45" s="66">
        <v>6</v>
      </c>
      <c r="I45" s="66">
        <f t="shared" si="3"/>
        <v>3.8333333333333335</v>
      </c>
      <c r="J45" s="66">
        <v>2</v>
      </c>
      <c r="K45" s="66">
        <v>5</v>
      </c>
      <c r="L45" s="68">
        <v>14879</v>
      </c>
      <c r="M45" s="68">
        <v>2375</v>
      </c>
      <c r="N45" s="64">
        <v>44323</v>
      </c>
      <c r="O45" s="26" t="s">
        <v>33</v>
      </c>
      <c r="P45" s="60"/>
      <c r="Q45" s="98"/>
      <c r="R45" s="98"/>
      <c r="S45" s="98"/>
      <c r="T45" s="98"/>
      <c r="U45" s="98"/>
      <c r="V45" s="99"/>
      <c r="W45" s="100"/>
      <c r="X45" s="99"/>
      <c r="Y45" s="59"/>
      <c r="Z45" s="100"/>
    </row>
    <row r="46" spans="1:26" ht="25.35" customHeight="1">
      <c r="A46" s="62">
        <v>30</v>
      </c>
      <c r="B46" s="69" t="s">
        <v>30</v>
      </c>
      <c r="C46" s="85" t="s">
        <v>133</v>
      </c>
      <c r="D46" s="68">
        <v>112.5</v>
      </c>
      <c r="E46" s="66" t="s">
        <v>30</v>
      </c>
      <c r="F46" s="66" t="s">
        <v>30</v>
      </c>
      <c r="G46" s="68">
        <v>67</v>
      </c>
      <c r="H46" s="50">
        <v>12</v>
      </c>
      <c r="I46" s="66">
        <f t="shared" si="3"/>
        <v>5.583333333333333</v>
      </c>
      <c r="J46" s="66">
        <v>3</v>
      </c>
      <c r="K46" s="66" t="s">
        <v>30</v>
      </c>
      <c r="L46" s="68">
        <v>150402</v>
      </c>
      <c r="M46" s="68">
        <v>30398</v>
      </c>
      <c r="N46" s="64">
        <v>43721</v>
      </c>
      <c r="O46" s="63" t="s">
        <v>27</v>
      </c>
      <c r="P46" s="60"/>
      <c r="Q46" s="98"/>
      <c r="R46" s="98"/>
      <c r="S46" s="98"/>
      <c r="T46" s="98"/>
      <c r="U46" s="98"/>
      <c r="V46" s="99"/>
      <c r="W46" s="100"/>
      <c r="X46" s="99"/>
      <c r="Y46" s="59"/>
      <c r="Z46" s="100"/>
    </row>
    <row r="47" spans="1:26" ht="25.35" customHeight="1">
      <c r="A47" s="16"/>
      <c r="B47" s="16"/>
      <c r="C47" s="39" t="s">
        <v>116</v>
      </c>
      <c r="D47" s="61">
        <f>SUM(D35:D46)</f>
        <v>94903.900000000038</v>
      </c>
      <c r="E47" s="61">
        <f>SUM(E35:E46)</f>
        <v>105593.36000000002</v>
      </c>
      <c r="F47" s="108">
        <f>(D47-E47)/E47</f>
        <v>-0.10123231233479052</v>
      </c>
      <c r="G47" s="61">
        <f>SUM(G35:G46)</f>
        <v>17429</v>
      </c>
      <c r="H47" s="61"/>
      <c r="I47" s="19"/>
      <c r="J47" s="18"/>
      <c r="K47" s="20"/>
      <c r="L47" s="21"/>
      <c r="M47" s="25"/>
      <c r="N47" s="22"/>
      <c r="O47" s="26"/>
      <c r="P47" s="60"/>
      <c r="R47" s="60"/>
    </row>
    <row r="48" spans="1:26" ht="14.1" customHeight="1">
      <c r="A48" s="14"/>
      <c r="B48" s="23"/>
      <c r="C48" s="15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8"/>
      <c r="O48" s="13"/>
    </row>
    <row r="49" spans="1:26" ht="25.35" customHeight="1">
      <c r="A49" s="62">
        <v>31</v>
      </c>
      <c r="B49" s="69" t="s">
        <v>30</v>
      </c>
      <c r="C49" s="67" t="s">
        <v>135</v>
      </c>
      <c r="D49" s="68">
        <v>107</v>
      </c>
      <c r="E49" s="66" t="s">
        <v>30</v>
      </c>
      <c r="F49" s="66" t="s">
        <v>30</v>
      </c>
      <c r="G49" s="68">
        <v>59</v>
      </c>
      <c r="H49" s="50">
        <v>7</v>
      </c>
      <c r="I49" s="66">
        <f>G49/H49</f>
        <v>8.4285714285714288</v>
      </c>
      <c r="J49" s="66">
        <v>2</v>
      </c>
      <c r="K49" s="66" t="s">
        <v>30</v>
      </c>
      <c r="L49" s="68">
        <v>19713</v>
      </c>
      <c r="M49" s="68">
        <v>4622</v>
      </c>
      <c r="N49" s="64">
        <v>44057</v>
      </c>
      <c r="O49" s="63" t="s">
        <v>43</v>
      </c>
      <c r="P49" s="60"/>
      <c r="R49" s="65"/>
      <c r="T49" s="60"/>
      <c r="U49" s="59"/>
      <c r="V49" s="59"/>
      <c r="W49" s="59"/>
      <c r="X49" s="60"/>
      <c r="Y49" s="59"/>
      <c r="Z49" s="59"/>
    </row>
    <row r="50" spans="1:26" ht="25.35" customHeight="1">
      <c r="A50" s="62">
        <v>32</v>
      </c>
      <c r="B50" s="62">
        <v>27</v>
      </c>
      <c r="C50" s="85" t="s">
        <v>115</v>
      </c>
      <c r="D50" s="68">
        <v>92</v>
      </c>
      <c r="E50" s="68">
        <v>419</v>
      </c>
      <c r="F50" s="89">
        <f>(D50-E50)/E50</f>
        <v>-0.78042959427207637</v>
      </c>
      <c r="G50" s="68">
        <v>17</v>
      </c>
      <c r="H50" s="66" t="s">
        <v>30</v>
      </c>
      <c r="I50" s="66" t="s">
        <v>30</v>
      </c>
      <c r="J50" s="66" t="s">
        <v>30</v>
      </c>
      <c r="K50" s="66">
        <v>3</v>
      </c>
      <c r="L50" s="68">
        <v>1921</v>
      </c>
      <c r="M50" s="68">
        <v>357</v>
      </c>
      <c r="N50" s="64">
        <v>44337</v>
      </c>
      <c r="O50" s="63" t="s">
        <v>59</v>
      </c>
      <c r="P50" s="60"/>
      <c r="R50" s="65"/>
      <c r="T50" s="60"/>
      <c r="U50" s="59"/>
      <c r="V50" s="59"/>
      <c r="W50" s="59"/>
      <c r="X50" s="60"/>
      <c r="Y50" s="59"/>
      <c r="Z50" s="59"/>
    </row>
    <row r="51" spans="1:26" ht="25.35" customHeight="1">
      <c r="A51" s="62">
        <v>33</v>
      </c>
      <c r="B51" s="69" t="s">
        <v>30</v>
      </c>
      <c r="C51" s="67" t="s">
        <v>136</v>
      </c>
      <c r="D51" s="68">
        <v>80</v>
      </c>
      <c r="E51" s="66" t="s">
        <v>30</v>
      </c>
      <c r="F51" s="66" t="s">
        <v>30</v>
      </c>
      <c r="G51" s="68">
        <v>45</v>
      </c>
      <c r="H51" s="50">
        <v>7</v>
      </c>
      <c r="I51" s="66">
        <f>G51/H51</f>
        <v>6.4285714285714288</v>
      </c>
      <c r="J51" s="66">
        <v>2</v>
      </c>
      <c r="K51" s="66" t="s">
        <v>30</v>
      </c>
      <c r="L51" s="68">
        <v>23984</v>
      </c>
      <c r="M51" s="68">
        <v>5659</v>
      </c>
      <c r="N51" s="64">
        <v>44015</v>
      </c>
      <c r="O51" s="63" t="s">
        <v>43</v>
      </c>
      <c r="P51" s="60"/>
      <c r="Q51" s="98"/>
      <c r="R51" s="98"/>
      <c r="S51" s="98"/>
      <c r="T51" s="98"/>
      <c r="U51" s="98"/>
      <c r="V51" s="99"/>
      <c r="W51" s="100"/>
      <c r="X51" s="99"/>
      <c r="Y51" s="59"/>
      <c r="Z51" s="100"/>
    </row>
    <row r="52" spans="1:26" ht="25.35" customHeight="1">
      <c r="A52" s="62">
        <v>34</v>
      </c>
      <c r="B52" s="62">
        <v>20</v>
      </c>
      <c r="C52" s="46" t="s">
        <v>109</v>
      </c>
      <c r="D52" s="68">
        <v>78.099999999999994</v>
      </c>
      <c r="E52" s="68">
        <v>836.3</v>
      </c>
      <c r="F52" s="89">
        <f>(D52-E52)/E52</f>
        <v>-0.90661245964366854</v>
      </c>
      <c r="G52" s="68">
        <v>14</v>
      </c>
      <c r="H52" s="66">
        <v>3</v>
      </c>
      <c r="I52" s="66">
        <f>G52/H52</f>
        <v>4.666666666666667</v>
      </c>
      <c r="J52" s="66">
        <v>1</v>
      </c>
      <c r="K52" s="66">
        <v>3</v>
      </c>
      <c r="L52" s="68">
        <v>4988.6799999999994</v>
      </c>
      <c r="M52" s="68">
        <v>796</v>
      </c>
      <c r="N52" s="64">
        <v>44337</v>
      </c>
      <c r="O52" s="63" t="s">
        <v>43</v>
      </c>
      <c r="P52" s="60"/>
      <c r="Q52" s="98"/>
      <c r="R52" s="98"/>
      <c r="S52" s="98"/>
      <c r="T52" s="98"/>
      <c r="U52" s="98"/>
      <c r="V52" s="99"/>
      <c r="W52" s="100"/>
      <c r="X52" s="99"/>
      <c r="Y52" s="59"/>
      <c r="Z52" s="100"/>
    </row>
    <row r="53" spans="1:26" ht="25.35" customHeight="1">
      <c r="A53" s="62">
        <v>35</v>
      </c>
      <c r="B53" s="69" t="s">
        <v>30</v>
      </c>
      <c r="C53" s="67" t="s">
        <v>101</v>
      </c>
      <c r="D53" s="68">
        <v>64</v>
      </c>
      <c r="E53" s="66" t="s">
        <v>30</v>
      </c>
      <c r="F53" s="66" t="s">
        <v>30</v>
      </c>
      <c r="G53" s="68">
        <v>13</v>
      </c>
      <c r="H53" s="66">
        <v>1</v>
      </c>
      <c r="I53" s="66">
        <f>G53/H53</f>
        <v>13</v>
      </c>
      <c r="J53" s="66">
        <v>1</v>
      </c>
      <c r="K53" s="69" t="s">
        <v>30</v>
      </c>
      <c r="L53" s="68">
        <v>330.5</v>
      </c>
      <c r="M53" s="68">
        <v>62</v>
      </c>
      <c r="N53" s="64">
        <v>44330</v>
      </c>
      <c r="O53" s="63" t="s">
        <v>100</v>
      </c>
      <c r="P53" s="60"/>
      <c r="R53" s="65"/>
      <c r="T53" s="60"/>
      <c r="U53" s="59"/>
      <c r="V53" s="59"/>
      <c r="W53" s="59"/>
      <c r="X53" s="59"/>
      <c r="Y53" s="59"/>
      <c r="Z53" s="60"/>
    </row>
    <row r="54" spans="1:26" ht="25.35" customHeight="1">
      <c r="A54" s="62">
        <v>36</v>
      </c>
      <c r="B54" s="62">
        <v>29</v>
      </c>
      <c r="C54" s="46" t="s">
        <v>78</v>
      </c>
      <c r="D54" s="68">
        <v>58</v>
      </c>
      <c r="E54" s="68">
        <v>359</v>
      </c>
      <c r="F54" s="89">
        <f>(D54-E54)/E54</f>
        <v>-0.83844011142061281</v>
      </c>
      <c r="G54" s="68">
        <v>12</v>
      </c>
      <c r="H54" s="66" t="s">
        <v>30</v>
      </c>
      <c r="I54" s="66" t="s">
        <v>30</v>
      </c>
      <c r="J54" s="66" t="s">
        <v>30</v>
      </c>
      <c r="K54" s="66">
        <v>4</v>
      </c>
      <c r="L54" s="68">
        <v>2176.5</v>
      </c>
      <c r="M54" s="68">
        <v>405</v>
      </c>
      <c r="N54" s="64">
        <v>44323</v>
      </c>
      <c r="O54" s="63" t="s">
        <v>59</v>
      </c>
      <c r="P54" s="60"/>
      <c r="Q54" s="98"/>
      <c r="R54" s="98"/>
      <c r="S54" s="98"/>
      <c r="T54" s="98"/>
      <c r="U54" s="98"/>
      <c r="V54" s="99"/>
      <c r="W54" s="100"/>
      <c r="X54" s="99"/>
      <c r="Y54" s="59"/>
      <c r="Z54" s="100"/>
    </row>
    <row r="55" spans="1:26" ht="24.75" customHeight="1">
      <c r="A55" s="62">
        <v>37</v>
      </c>
      <c r="B55" s="62">
        <v>24</v>
      </c>
      <c r="C55" s="46" t="s">
        <v>86</v>
      </c>
      <c r="D55" s="68">
        <v>55</v>
      </c>
      <c r="E55" s="68">
        <v>552.79999999999995</v>
      </c>
      <c r="F55" s="89">
        <f>(D55-E55)/E55</f>
        <v>-0.90050651230101297</v>
      </c>
      <c r="G55" s="68">
        <v>9</v>
      </c>
      <c r="H55" s="66" t="s">
        <v>30</v>
      </c>
      <c r="I55" s="66" t="s">
        <v>30</v>
      </c>
      <c r="J55" s="66" t="s">
        <v>30</v>
      </c>
      <c r="K55" s="66">
        <v>3</v>
      </c>
      <c r="L55" s="68">
        <v>2318.12</v>
      </c>
      <c r="M55" s="68">
        <v>469</v>
      </c>
      <c r="N55" s="64">
        <v>44330</v>
      </c>
      <c r="O55" s="63" t="s">
        <v>59</v>
      </c>
      <c r="P55" s="78"/>
      <c r="R55" s="65"/>
      <c r="T55" s="60"/>
      <c r="U55" s="59"/>
      <c r="V55" s="59"/>
      <c r="W55" s="59"/>
      <c r="X55" s="59"/>
      <c r="Y55" s="59"/>
      <c r="Z55" s="60"/>
    </row>
    <row r="56" spans="1:26" ht="25.35" customHeight="1">
      <c r="A56" s="62">
        <v>38</v>
      </c>
      <c r="B56" s="62">
        <v>30</v>
      </c>
      <c r="C56" s="67" t="s">
        <v>47</v>
      </c>
      <c r="D56" s="68">
        <v>37.700000000000003</v>
      </c>
      <c r="E56" s="68">
        <v>178.25</v>
      </c>
      <c r="F56" s="89">
        <f>(D56-E56)/E56</f>
        <v>-0.78849929873772795</v>
      </c>
      <c r="G56" s="68">
        <v>7</v>
      </c>
      <c r="H56" s="66">
        <v>7</v>
      </c>
      <c r="I56" s="66">
        <f>G56/H56</f>
        <v>1</v>
      </c>
      <c r="J56" s="66">
        <v>1</v>
      </c>
      <c r="K56" s="66" t="s">
        <v>30</v>
      </c>
      <c r="L56" s="68">
        <v>66263.72</v>
      </c>
      <c r="M56" s="68">
        <v>14239</v>
      </c>
      <c r="N56" s="64">
        <v>44113</v>
      </c>
      <c r="O56" s="26" t="s">
        <v>27</v>
      </c>
      <c r="P56" s="60"/>
      <c r="R56" s="65"/>
      <c r="T56" s="60"/>
      <c r="U56" s="59"/>
      <c r="V56" s="59"/>
      <c r="W56" s="59"/>
      <c r="X56" s="60"/>
      <c r="Y56" s="59"/>
      <c r="Z56" s="59"/>
    </row>
    <row r="57" spans="1:26" ht="25.35" customHeight="1">
      <c r="A57" s="62">
        <v>39</v>
      </c>
      <c r="B57" s="62">
        <v>18</v>
      </c>
      <c r="C57" s="85" t="s">
        <v>108</v>
      </c>
      <c r="D57" s="68">
        <v>29</v>
      </c>
      <c r="E57" s="68">
        <v>998</v>
      </c>
      <c r="F57" s="89">
        <f>(D57-E57)/E57</f>
        <v>-0.9709418837675351</v>
      </c>
      <c r="G57" s="68">
        <v>6</v>
      </c>
      <c r="H57" s="66" t="s">
        <v>30</v>
      </c>
      <c r="I57" s="66" t="s">
        <v>30</v>
      </c>
      <c r="J57" s="66">
        <v>1</v>
      </c>
      <c r="K57" s="66">
        <v>3</v>
      </c>
      <c r="L57" s="68">
        <v>5333</v>
      </c>
      <c r="M57" s="68">
        <v>916</v>
      </c>
      <c r="N57" s="64">
        <v>44337</v>
      </c>
      <c r="O57" s="63" t="s">
        <v>31</v>
      </c>
      <c r="P57" s="60"/>
      <c r="R57" s="65"/>
      <c r="T57" s="60"/>
      <c r="U57" s="59"/>
      <c r="V57" s="59"/>
      <c r="W57" s="59"/>
      <c r="X57" s="59"/>
      <c r="Y57" s="60"/>
      <c r="Z57" s="59"/>
    </row>
    <row r="58" spans="1:26" ht="24.6" customHeight="1">
      <c r="A58" s="62">
        <v>40</v>
      </c>
      <c r="B58" s="69" t="s">
        <v>30</v>
      </c>
      <c r="C58" s="46" t="s">
        <v>65</v>
      </c>
      <c r="D58" s="68">
        <v>24</v>
      </c>
      <c r="E58" s="66" t="s">
        <v>30</v>
      </c>
      <c r="F58" s="66" t="s">
        <v>30</v>
      </c>
      <c r="G58" s="68">
        <v>4</v>
      </c>
      <c r="H58" s="50">
        <v>1</v>
      </c>
      <c r="I58" s="66">
        <f>G58/H58</f>
        <v>4</v>
      </c>
      <c r="J58" s="66">
        <v>1</v>
      </c>
      <c r="K58" s="66" t="s">
        <v>30</v>
      </c>
      <c r="L58" s="68">
        <v>49162</v>
      </c>
      <c r="M58" s="68">
        <v>9163</v>
      </c>
      <c r="N58" s="64">
        <v>43805</v>
      </c>
      <c r="O58" s="63" t="s">
        <v>43</v>
      </c>
      <c r="P58" s="60"/>
      <c r="R58" s="65"/>
      <c r="T58" s="60"/>
      <c r="U58" s="59"/>
      <c r="V58" s="59"/>
      <c r="W58" s="59"/>
      <c r="X58" s="59"/>
      <c r="Y58" s="59"/>
      <c r="Z58" s="60"/>
    </row>
    <row r="59" spans="1:26" ht="25.35" customHeight="1">
      <c r="A59" s="16"/>
      <c r="B59" s="16"/>
      <c r="C59" s="39" t="s">
        <v>141</v>
      </c>
      <c r="D59" s="61">
        <f>SUM(D47:D58)</f>
        <v>95528.700000000041</v>
      </c>
      <c r="E59" s="61">
        <f>SUM(E47:E58)</f>
        <v>108936.71000000002</v>
      </c>
      <c r="F59" s="89">
        <f>(D59-E59)/E59</f>
        <v>-0.12308073192223244</v>
      </c>
      <c r="G59" s="61">
        <f>SUM(G47:G58)</f>
        <v>17615</v>
      </c>
      <c r="H59" s="61"/>
      <c r="I59" s="19"/>
      <c r="J59" s="18"/>
      <c r="K59" s="20"/>
      <c r="L59" s="21"/>
      <c r="M59" s="25"/>
      <c r="N59" s="22"/>
      <c r="O59" s="26"/>
      <c r="P59" s="60"/>
      <c r="R59" s="60"/>
    </row>
    <row r="60" spans="1:26" ht="14.1" customHeight="1">
      <c r="A60" s="14"/>
      <c r="B60" s="23"/>
      <c r="C60" s="15"/>
      <c r="D60" s="24"/>
      <c r="E60" s="24"/>
      <c r="F60" s="121"/>
      <c r="G60" s="24"/>
      <c r="H60" s="24"/>
      <c r="I60" s="24"/>
      <c r="J60" s="24"/>
      <c r="K60" s="24"/>
      <c r="L60" s="24"/>
      <c r="M60" s="24"/>
      <c r="N60" s="28"/>
      <c r="O60" s="13"/>
    </row>
    <row r="61" spans="1:26" ht="24.6" customHeight="1">
      <c r="A61" s="62">
        <v>41</v>
      </c>
      <c r="B61" s="120" t="s">
        <v>67</v>
      </c>
      <c r="C61" s="46" t="s">
        <v>142</v>
      </c>
      <c r="D61" s="68">
        <v>14</v>
      </c>
      <c r="E61" s="66" t="s">
        <v>30</v>
      </c>
      <c r="F61" s="66" t="s">
        <v>30</v>
      </c>
      <c r="G61" s="68">
        <v>2</v>
      </c>
      <c r="H61" s="50">
        <v>2</v>
      </c>
      <c r="I61" s="66">
        <f>G61/H61</f>
        <v>1</v>
      </c>
      <c r="J61" s="66">
        <v>1</v>
      </c>
      <c r="K61" s="66">
        <v>1</v>
      </c>
      <c r="L61" s="68">
        <v>14</v>
      </c>
      <c r="M61" s="68">
        <v>2</v>
      </c>
      <c r="N61" s="64">
        <v>44351</v>
      </c>
      <c r="O61" s="63" t="s">
        <v>100</v>
      </c>
      <c r="P61" s="60"/>
      <c r="R61" s="65"/>
      <c r="T61" s="60"/>
      <c r="U61" s="59"/>
      <c r="V61" s="59"/>
      <c r="W61" s="59"/>
      <c r="X61" s="59"/>
      <c r="Y61" s="59"/>
      <c r="Z61" s="60"/>
    </row>
    <row r="62" spans="1:26" ht="24.75" customHeight="1">
      <c r="A62" s="62">
        <v>42</v>
      </c>
      <c r="B62" s="69" t="s">
        <v>30</v>
      </c>
      <c r="C62" s="46" t="s">
        <v>92</v>
      </c>
      <c r="D62" s="68">
        <v>14</v>
      </c>
      <c r="E62" s="66" t="s">
        <v>30</v>
      </c>
      <c r="F62" s="66" t="s">
        <v>30</v>
      </c>
      <c r="G62" s="68">
        <v>2</v>
      </c>
      <c r="H62" s="50">
        <v>1</v>
      </c>
      <c r="I62" s="66">
        <f>G62/H62</f>
        <v>2</v>
      </c>
      <c r="J62" s="66">
        <v>1</v>
      </c>
      <c r="K62" s="66" t="s">
        <v>30</v>
      </c>
      <c r="L62" s="68">
        <v>6190.62</v>
      </c>
      <c r="M62" s="68">
        <v>1180</v>
      </c>
      <c r="N62" s="64">
        <v>44134</v>
      </c>
      <c r="O62" s="63" t="s">
        <v>56</v>
      </c>
      <c r="P62" s="60"/>
      <c r="R62" s="65"/>
      <c r="T62" s="60"/>
      <c r="U62" s="59"/>
      <c r="V62" s="59"/>
      <c r="W62" s="59"/>
      <c r="X62" s="59"/>
      <c r="Y62" s="59"/>
      <c r="Z62" s="60"/>
    </row>
    <row r="63" spans="1:26" ht="25.35" customHeight="1">
      <c r="A63" s="16"/>
      <c r="B63" s="16"/>
      <c r="C63" s="39" t="s">
        <v>143</v>
      </c>
      <c r="D63" s="61">
        <f>SUM(D59:D62)</f>
        <v>95556.700000000041</v>
      </c>
      <c r="E63" s="61">
        <f>SUM(E59:E62)</f>
        <v>108936.71000000002</v>
      </c>
      <c r="F63" s="108">
        <f>(D63-E63)/E63</f>
        <v>-0.12282370194583606</v>
      </c>
      <c r="G63" s="61">
        <f>SUM(G59:G62)</f>
        <v>17619</v>
      </c>
      <c r="H63" s="61"/>
      <c r="I63" s="19"/>
      <c r="J63" s="18"/>
      <c r="K63" s="20"/>
      <c r="L63" s="21"/>
      <c r="M63" s="25"/>
      <c r="N63" s="22"/>
      <c r="O63" s="26"/>
    </row>
    <row r="64" spans="1:26" ht="23.1" customHeight="1"/>
    <row r="65" spans="18:18" ht="17.25" customHeight="1"/>
    <row r="79" spans="18:18">
      <c r="R79" s="60"/>
    </row>
    <row r="82" spans="16:16">
      <c r="P82" s="60"/>
    </row>
    <row r="86" spans="16:16" ht="12" customHeight="1"/>
  </sheetData>
  <sortState xmlns:xlrd2="http://schemas.microsoft.com/office/spreadsheetml/2017/richdata2" ref="B13:O58">
    <sortCondition descending="1" ref="D13:D58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9BBA9-C4B4-43CB-8420-84250EE9A2A4}">
  <dimension ref="A1:Z76"/>
  <sheetViews>
    <sheetView topLeftCell="A16" zoomScale="60" zoomScaleNormal="60" workbookViewId="0">
      <selection activeCell="L50" sqref="L50:M50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3.6640625" style="58" customWidth="1"/>
    <col min="24" max="24" width="11.44140625" style="58" customWidth="1"/>
    <col min="25" max="25" width="14.88671875" style="58" customWidth="1"/>
    <col min="26" max="26" width="12" style="58" bestFit="1" customWidth="1"/>
    <col min="27" max="16384" width="8.88671875" style="58"/>
  </cols>
  <sheetData>
    <row r="1" spans="1:26" ht="19.5" customHeight="1">
      <c r="E1" s="2" t="s">
        <v>127</v>
      </c>
      <c r="F1" s="2"/>
      <c r="G1" s="2"/>
      <c r="H1" s="2"/>
      <c r="I1" s="2"/>
    </row>
    <row r="2" spans="1:26" ht="19.5" customHeight="1">
      <c r="E2" s="2" t="s">
        <v>128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126</v>
      </c>
      <c r="E6" s="4" t="s">
        <v>102</v>
      </c>
      <c r="F6" s="343"/>
      <c r="G6" s="4" t="s">
        <v>126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104"/>
      <c r="E9" s="104"/>
      <c r="F9" s="342" t="s">
        <v>15</v>
      </c>
      <c r="G9" s="104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 ht="21.6">
      <c r="A10" s="346"/>
      <c r="B10" s="346"/>
      <c r="C10" s="343"/>
      <c r="D10" s="105" t="s">
        <v>129</v>
      </c>
      <c r="E10" s="107" t="s">
        <v>103</v>
      </c>
      <c r="F10" s="343"/>
      <c r="G10" s="107" t="s">
        <v>129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105" t="s">
        <v>14</v>
      </c>
      <c r="E11" s="4" t="s">
        <v>14</v>
      </c>
      <c r="F11" s="343"/>
      <c r="G11" s="105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60"/>
      <c r="T11" s="60"/>
      <c r="U11" s="59"/>
    </row>
    <row r="12" spans="1:26" ht="15.6" customHeight="1" thickBot="1">
      <c r="A12" s="346"/>
      <c r="B12" s="347"/>
      <c r="C12" s="344"/>
      <c r="D12" s="106"/>
      <c r="E12" s="5" t="s">
        <v>2</v>
      </c>
      <c r="F12" s="344"/>
      <c r="G12" s="106" t="s">
        <v>17</v>
      </c>
      <c r="H12" s="32"/>
      <c r="I12" s="344"/>
      <c r="J12" s="32"/>
      <c r="K12" s="32"/>
      <c r="L12" s="32"/>
      <c r="M12" s="32"/>
      <c r="N12" s="32"/>
      <c r="O12" s="344"/>
      <c r="R12" s="60"/>
      <c r="T12" s="60"/>
      <c r="U12" s="59"/>
      <c r="V12" s="59"/>
      <c r="W12" s="59"/>
      <c r="Y12" s="33"/>
      <c r="Z12" s="8"/>
    </row>
    <row r="13" spans="1:26" ht="25.35" customHeight="1">
      <c r="A13" s="62">
        <v>1</v>
      </c>
      <c r="B13" s="62" t="s">
        <v>67</v>
      </c>
      <c r="C13" s="46" t="s">
        <v>111</v>
      </c>
      <c r="D13" s="68">
        <v>39614.730000000003</v>
      </c>
      <c r="E13" s="66" t="s">
        <v>30</v>
      </c>
      <c r="F13" s="66" t="s">
        <v>30</v>
      </c>
      <c r="G13" s="68">
        <v>6160</v>
      </c>
      <c r="H13" s="66">
        <v>276</v>
      </c>
      <c r="I13" s="66">
        <f t="shared" ref="I13:I19" si="0">G13/H13</f>
        <v>22.318840579710145</v>
      </c>
      <c r="J13" s="66">
        <v>15</v>
      </c>
      <c r="K13" s="66">
        <v>1</v>
      </c>
      <c r="L13" s="68">
        <v>45258</v>
      </c>
      <c r="M13" s="68">
        <v>6756</v>
      </c>
      <c r="N13" s="64">
        <v>44344</v>
      </c>
      <c r="O13" s="63" t="s">
        <v>113</v>
      </c>
      <c r="P13" s="60"/>
      <c r="R13" s="65"/>
      <c r="T13" s="60"/>
      <c r="U13" s="59"/>
      <c r="V13" s="59"/>
      <c r="W13" s="59"/>
      <c r="X13" s="59"/>
      <c r="Y13" s="59"/>
      <c r="Z13" s="60"/>
    </row>
    <row r="14" spans="1:26" ht="25.35" customHeight="1">
      <c r="A14" s="62">
        <v>2</v>
      </c>
      <c r="B14" s="62">
        <v>1</v>
      </c>
      <c r="C14" s="46" t="s">
        <v>93</v>
      </c>
      <c r="D14" s="68">
        <v>14924.34</v>
      </c>
      <c r="E14" s="66">
        <v>22127.99</v>
      </c>
      <c r="F14" s="89">
        <f>(D14-E14)/E14</f>
        <v>-0.32554470604876451</v>
      </c>
      <c r="G14" s="68">
        <v>3187</v>
      </c>
      <c r="H14" s="66">
        <v>231</v>
      </c>
      <c r="I14" s="66">
        <f t="shared" si="0"/>
        <v>13.796536796536797</v>
      </c>
      <c r="J14" s="66">
        <v>17</v>
      </c>
      <c r="K14" s="66">
        <v>2</v>
      </c>
      <c r="L14" s="68">
        <v>37364</v>
      </c>
      <c r="M14" s="68">
        <v>7941</v>
      </c>
      <c r="N14" s="64">
        <v>44337</v>
      </c>
      <c r="O14" s="63" t="s">
        <v>32</v>
      </c>
      <c r="P14" s="60"/>
      <c r="R14" s="65"/>
      <c r="T14" s="60"/>
      <c r="U14" s="59"/>
      <c r="V14" s="59"/>
      <c r="W14" s="59"/>
      <c r="X14" s="59"/>
      <c r="Y14" s="59"/>
      <c r="Z14" s="60"/>
    </row>
    <row r="15" spans="1:26" ht="25.35" customHeight="1">
      <c r="A15" s="62">
        <v>3</v>
      </c>
      <c r="B15" s="62" t="s">
        <v>67</v>
      </c>
      <c r="C15" s="46" t="s">
        <v>112</v>
      </c>
      <c r="D15" s="68">
        <v>8990.39</v>
      </c>
      <c r="E15" s="66" t="s">
        <v>30</v>
      </c>
      <c r="F15" s="66" t="s">
        <v>30</v>
      </c>
      <c r="G15" s="68">
        <v>1560</v>
      </c>
      <c r="H15" s="66">
        <v>198</v>
      </c>
      <c r="I15" s="66">
        <f t="shared" si="0"/>
        <v>7.8787878787878789</v>
      </c>
      <c r="J15" s="66">
        <v>14</v>
      </c>
      <c r="K15" s="66">
        <v>1</v>
      </c>
      <c r="L15" s="68">
        <v>9302</v>
      </c>
      <c r="M15" s="68">
        <v>1615</v>
      </c>
      <c r="N15" s="64">
        <v>44344</v>
      </c>
      <c r="O15" s="63" t="s">
        <v>32</v>
      </c>
      <c r="P15" s="60"/>
      <c r="R15" s="65"/>
      <c r="T15" s="60"/>
      <c r="U15" s="59"/>
      <c r="V15" s="59"/>
      <c r="W15" s="59"/>
      <c r="X15" s="59"/>
      <c r="Y15" s="59"/>
      <c r="Z15" s="60"/>
    </row>
    <row r="16" spans="1:26" ht="25.35" customHeight="1">
      <c r="A16" s="62">
        <v>4</v>
      </c>
      <c r="B16" s="62">
        <v>2</v>
      </c>
      <c r="C16" s="46" t="s">
        <v>79</v>
      </c>
      <c r="D16" s="68">
        <v>6575.3</v>
      </c>
      <c r="E16" s="66">
        <v>12752.18</v>
      </c>
      <c r="F16" s="89">
        <f>(D16-E16)/E16</f>
        <v>-0.48437835726911005</v>
      </c>
      <c r="G16" s="68">
        <v>1035</v>
      </c>
      <c r="H16" s="66">
        <v>121</v>
      </c>
      <c r="I16" s="66">
        <f t="shared" si="0"/>
        <v>8.5537190082644621</v>
      </c>
      <c r="J16" s="66">
        <v>8</v>
      </c>
      <c r="K16" s="66">
        <v>3</v>
      </c>
      <c r="L16" s="68">
        <v>45253.35</v>
      </c>
      <c r="M16" s="68">
        <v>7085</v>
      </c>
      <c r="N16" s="64">
        <v>44330</v>
      </c>
      <c r="O16" s="63" t="s">
        <v>27</v>
      </c>
      <c r="P16" s="60"/>
      <c r="R16" s="65"/>
      <c r="T16" s="60"/>
      <c r="U16" s="59"/>
      <c r="V16" s="59"/>
      <c r="W16" s="59"/>
      <c r="X16" s="59"/>
      <c r="Y16" s="60"/>
      <c r="Z16" s="59"/>
    </row>
    <row r="17" spans="1:26" ht="25.35" customHeight="1">
      <c r="A17" s="62">
        <v>5</v>
      </c>
      <c r="B17" s="62">
        <v>5</v>
      </c>
      <c r="C17" s="46" t="s">
        <v>69</v>
      </c>
      <c r="D17" s="68">
        <v>5270.89</v>
      </c>
      <c r="E17" s="66">
        <v>7451.12</v>
      </c>
      <c r="F17" s="89">
        <f>(D17-E17)/E17</f>
        <v>-0.29260433330828112</v>
      </c>
      <c r="G17" s="68">
        <v>1108</v>
      </c>
      <c r="H17" s="66">
        <v>135</v>
      </c>
      <c r="I17" s="66">
        <f t="shared" si="0"/>
        <v>8.2074074074074073</v>
      </c>
      <c r="J17" s="66">
        <v>11</v>
      </c>
      <c r="K17" s="66">
        <v>4</v>
      </c>
      <c r="L17" s="68">
        <v>49467.61</v>
      </c>
      <c r="M17" s="68">
        <v>10219</v>
      </c>
      <c r="N17" s="64">
        <v>44323</v>
      </c>
      <c r="O17" s="63" t="s">
        <v>34</v>
      </c>
      <c r="P17" s="60"/>
      <c r="Q17" s="98"/>
      <c r="R17" s="98"/>
      <c r="S17" s="98"/>
      <c r="T17" s="98"/>
      <c r="U17" s="98"/>
      <c r="V17" s="99"/>
      <c r="W17" s="99"/>
      <c r="X17" s="100"/>
      <c r="Y17" s="100"/>
      <c r="Z17" s="59"/>
    </row>
    <row r="18" spans="1:26" ht="25.35" customHeight="1">
      <c r="A18" s="62">
        <v>6</v>
      </c>
      <c r="B18" s="62" t="s">
        <v>67</v>
      </c>
      <c r="C18" s="46" t="s">
        <v>110</v>
      </c>
      <c r="D18" s="68">
        <v>4865.92</v>
      </c>
      <c r="E18" s="66" t="s">
        <v>30</v>
      </c>
      <c r="F18" s="66" t="s">
        <v>30</v>
      </c>
      <c r="G18" s="68">
        <v>817</v>
      </c>
      <c r="H18" s="66">
        <v>155</v>
      </c>
      <c r="I18" s="66">
        <f t="shared" si="0"/>
        <v>5.2709677419354835</v>
      </c>
      <c r="J18" s="66">
        <v>13</v>
      </c>
      <c r="K18" s="66">
        <v>1</v>
      </c>
      <c r="L18" s="68">
        <v>5256.12</v>
      </c>
      <c r="M18" s="68">
        <v>884</v>
      </c>
      <c r="N18" s="64">
        <v>44344</v>
      </c>
      <c r="O18" s="63" t="s">
        <v>27</v>
      </c>
      <c r="P18" s="60"/>
      <c r="Q18" s="98"/>
      <c r="R18" s="98"/>
      <c r="S18" s="98"/>
      <c r="T18" s="98"/>
      <c r="U18" s="98"/>
      <c r="V18" s="99"/>
      <c r="W18" s="99"/>
      <c r="X18" s="100"/>
      <c r="Y18" s="100"/>
      <c r="Z18" s="59"/>
    </row>
    <row r="19" spans="1:26" ht="25.35" customHeight="1">
      <c r="A19" s="62">
        <v>7</v>
      </c>
      <c r="B19" s="62" t="s">
        <v>40</v>
      </c>
      <c r="C19" s="46" t="s">
        <v>121</v>
      </c>
      <c r="D19" s="68">
        <v>4144.53</v>
      </c>
      <c r="E19" s="66" t="s">
        <v>30</v>
      </c>
      <c r="F19" s="66" t="s">
        <v>30</v>
      </c>
      <c r="G19" s="68">
        <v>638</v>
      </c>
      <c r="H19" s="66">
        <v>13</v>
      </c>
      <c r="I19" s="66">
        <f t="shared" si="0"/>
        <v>49.07692307692308</v>
      </c>
      <c r="J19" s="66">
        <v>8</v>
      </c>
      <c r="K19" s="66">
        <v>0</v>
      </c>
      <c r="L19" s="68">
        <v>4144.53</v>
      </c>
      <c r="M19" s="68">
        <v>638</v>
      </c>
      <c r="N19" s="64" t="s">
        <v>41</v>
      </c>
      <c r="O19" s="63" t="s">
        <v>34</v>
      </c>
      <c r="P19" s="60"/>
      <c r="Q19" s="98"/>
      <c r="R19" s="98"/>
      <c r="S19" s="98"/>
      <c r="T19" s="98"/>
      <c r="U19" s="98"/>
      <c r="V19" s="99"/>
      <c r="W19" s="99"/>
      <c r="X19" s="100"/>
      <c r="Y19" s="100"/>
      <c r="Z19" s="59"/>
    </row>
    <row r="20" spans="1:26" ht="25.35" customHeight="1">
      <c r="A20" s="62">
        <v>8</v>
      </c>
      <c r="B20" s="62">
        <v>4</v>
      </c>
      <c r="C20" s="46" t="s">
        <v>107</v>
      </c>
      <c r="D20" s="68">
        <v>3840</v>
      </c>
      <c r="E20" s="66">
        <v>7785</v>
      </c>
      <c r="F20" s="89">
        <f>(D20-E20)/E20</f>
        <v>-0.50674373795761074</v>
      </c>
      <c r="G20" s="68">
        <v>615</v>
      </c>
      <c r="H20" s="66" t="s">
        <v>30</v>
      </c>
      <c r="I20" s="66" t="s">
        <v>30</v>
      </c>
      <c r="J20" s="66">
        <v>6</v>
      </c>
      <c r="K20" s="66">
        <v>2</v>
      </c>
      <c r="L20" s="68">
        <v>11625</v>
      </c>
      <c r="M20" s="68">
        <v>1870</v>
      </c>
      <c r="N20" s="64">
        <v>44337</v>
      </c>
      <c r="O20" s="63" t="s">
        <v>31</v>
      </c>
      <c r="P20" s="60"/>
      <c r="Q20" s="98"/>
      <c r="R20" s="98"/>
      <c r="S20" s="98"/>
      <c r="T20" s="98"/>
      <c r="U20" s="98"/>
      <c r="V20" s="99"/>
      <c r="W20" s="99"/>
      <c r="X20" s="100"/>
      <c r="Y20" s="100"/>
      <c r="Z20" s="59"/>
    </row>
    <row r="21" spans="1:26" ht="25.35" customHeight="1">
      <c r="A21" s="62">
        <v>9</v>
      </c>
      <c r="B21" s="62">
        <v>11</v>
      </c>
      <c r="C21" s="46" t="s">
        <v>51</v>
      </c>
      <c r="D21" s="68">
        <v>3066.2</v>
      </c>
      <c r="E21" s="68">
        <v>4011.61</v>
      </c>
      <c r="F21" s="89">
        <f>(D21-E21)/E21</f>
        <v>-0.23566847225926754</v>
      </c>
      <c r="G21" s="68">
        <v>634</v>
      </c>
      <c r="H21" s="50">
        <v>93</v>
      </c>
      <c r="I21" s="66">
        <f>G21/H21</f>
        <v>6.817204301075269</v>
      </c>
      <c r="J21" s="66">
        <v>13</v>
      </c>
      <c r="K21" s="66">
        <v>5</v>
      </c>
      <c r="L21" s="68">
        <v>42419</v>
      </c>
      <c r="M21" s="68">
        <v>8803</v>
      </c>
      <c r="N21" s="64">
        <v>44316</v>
      </c>
      <c r="O21" s="63" t="s">
        <v>32</v>
      </c>
      <c r="P21" s="60"/>
      <c r="Q21" s="98"/>
      <c r="R21" s="98"/>
      <c r="S21" s="98"/>
      <c r="T21" s="98"/>
      <c r="U21" s="98"/>
      <c r="V21" s="99"/>
      <c r="W21" s="99"/>
      <c r="X21" s="100"/>
      <c r="Y21" s="100"/>
      <c r="Z21" s="59"/>
    </row>
    <row r="22" spans="1:26" ht="25.35" customHeight="1">
      <c r="A22" s="62">
        <v>10</v>
      </c>
      <c r="B22" s="62">
        <v>3</v>
      </c>
      <c r="C22" s="46" t="s">
        <v>106</v>
      </c>
      <c r="D22" s="68">
        <v>3058.59</v>
      </c>
      <c r="E22" s="66">
        <v>10698.47</v>
      </c>
      <c r="F22" s="89">
        <f>(D22-E22)/E22</f>
        <v>-0.71410958763262411</v>
      </c>
      <c r="G22" s="68">
        <v>470</v>
      </c>
      <c r="H22" s="66">
        <v>62</v>
      </c>
      <c r="I22" s="66">
        <f>G22/H22</f>
        <v>7.580645161290323</v>
      </c>
      <c r="J22" s="66">
        <v>10</v>
      </c>
      <c r="K22" s="66">
        <v>2</v>
      </c>
      <c r="L22" s="68">
        <v>13757.06</v>
      </c>
      <c r="M22" s="68">
        <v>2136</v>
      </c>
      <c r="N22" s="64">
        <v>44337</v>
      </c>
      <c r="O22" s="63" t="s">
        <v>27</v>
      </c>
      <c r="P22" s="60"/>
      <c r="Q22" s="98"/>
      <c r="R22" s="98"/>
      <c r="S22" s="98"/>
      <c r="T22" s="98"/>
      <c r="U22" s="98"/>
      <c r="V22" s="99"/>
      <c r="W22" s="99"/>
      <c r="X22" s="100"/>
      <c r="Y22" s="100"/>
      <c r="Z22" s="59"/>
    </row>
    <row r="23" spans="1:26" ht="25.35" customHeight="1">
      <c r="A23" s="16"/>
      <c r="B23" s="16"/>
      <c r="C23" s="39" t="s">
        <v>29</v>
      </c>
      <c r="D23" s="61">
        <f>SUM(D13:D22)</f>
        <v>94350.89</v>
      </c>
      <c r="E23" s="61">
        <f>SUM(E13:E22)</f>
        <v>64826.37</v>
      </c>
      <c r="F23" s="108">
        <f>(D23-E23)/E23</f>
        <v>0.45543996987645607</v>
      </c>
      <c r="G23" s="61">
        <f>SUM(G13:G22)</f>
        <v>16224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62">
        <v>11</v>
      </c>
      <c r="B25" s="62">
        <v>6</v>
      </c>
      <c r="C25" s="67" t="s">
        <v>72</v>
      </c>
      <c r="D25" s="68">
        <v>2625.33</v>
      </c>
      <c r="E25" s="66">
        <v>6406.81</v>
      </c>
      <c r="F25" s="89">
        <f>(D25-E25)/E25</f>
        <v>-0.59022821029498307</v>
      </c>
      <c r="G25" s="68">
        <v>407</v>
      </c>
      <c r="H25" s="50">
        <v>52</v>
      </c>
      <c r="I25" s="66">
        <f>G25/H25</f>
        <v>7.8269230769230766</v>
      </c>
      <c r="J25" s="66">
        <v>8</v>
      </c>
      <c r="K25" s="66">
        <v>4</v>
      </c>
      <c r="L25" s="68">
        <v>50171.88</v>
      </c>
      <c r="M25" s="68">
        <v>7294</v>
      </c>
      <c r="N25" s="64">
        <v>44323</v>
      </c>
      <c r="O25" s="84" t="s">
        <v>73</v>
      </c>
      <c r="P25" s="60"/>
      <c r="Q25" s="98"/>
      <c r="R25" s="98"/>
      <c r="S25" s="98"/>
      <c r="T25" s="98"/>
      <c r="U25" s="98"/>
      <c r="V25" s="99"/>
      <c r="W25" s="99"/>
      <c r="X25" s="100"/>
      <c r="Y25" s="100"/>
      <c r="Z25" s="59"/>
    </row>
    <row r="26" spans="1:26" ht="25.35" customHeight="1">
      <c r="A26" s="62">
        <v>12</v>
      </c>
      <c r="B26" s="62" t="s">
        <v>67</v>
      </c>
      <c r="C26" s="85" t="s">
        <v>487</v>
      </c>
      <c r="D26" s="68">
        <f>1441.93+652.74</f>
        <v>2094.67</v>
      </c>
      <c r="E26" s="66" t="s">
        <v>30</v>
      </c>
      <c r="F26" s="66" t="s">
        <v>30</v>
      </c>
      <c r="G26" s="68">
        <v>396</v>
      </c>
      <c r="H26" s="66" t="s">
        <v>30</v>
      </c>
      <c r="I26" s="66" t="s">
        <v>30</v>
      </c>
      <c r="J26" s="66">
        <v>11</v>
      </c>
      <c r="K26" s="66">
        <v>1</v>
      </c>
      <c r="L26" s="68">
        <f>1441.93+652.74</f>
        <v>2094.67</v>
      </c>
      <c r="M26" s="68">
        <v>396</v>
      </c>
      <c r="N26" s="64">
        <v>44344</v>
      </c>
      <c r="O26" s="63" t="s">
        <v>118</v>
      </c>
      <c r="P26" s="60"/>
      <c r="Q26" s="98"/>
      <c r="R26" s="98"/>
      <c r="S26" s="98"/>
      <c r="T26" s="98"/>
      <c r="U26" s="98"/>
      <c r="V26" s="99"/>
      <c r="W26" s="99"/>
      <c r="X26" s="109"/>
      <c r="Y26" s="100"/>
      <c r="Z26" s="59"/>
    </row>
    <row r="27" spans="1:26" ht="25.35" customHeight="1">
      <c r="A27" s="62">
        <v>13</v>
      </c>
      <c r="B27" s="62" t="s">
        <v>67</v>
      </c>
      <c r="C27" s="85" t="s">
        <v>120</v>
      </c>
      <c r="D27" s="68">
        <v>2031</v>
      </c>
      <c r="E27" s="66" t="s">
        <v>30</v>
      </c>
      <c r="F27" s="66" t="s">
        <v>30</v>
      </c>
      <c r="G27" s="68">
        <v>423</v>
      </c>
      <c r="H27" s="66" t="s">
        <v>30</v>
      </c>
      <c r="I27" s="66" t="s">
        <v>30</v>
      </c>
      <c r="J27" s="66" t="s">
        <v>30</v>
      </c>
      <c r="K27" s="66">
        <v>1</v>
      </c>
      <c r="L27" s="68">
        <v>2031</v>
      </c>
      <c r="M27" s="68">
        <v>423</v>
      </c>
      <c r="N27" s="64">
        <v>44344</v>
      </c>
      <c r="O27" s="63" t="s">
        <v>59</v>
      </c>
      <c r="P27" s="60"/>
      <c r="Q27" s="98"/>
      <c r="R27" s="98"/>
      <c r="S27" s="98"/>
      <c r="T27" s="98"/>
      <c r="U27" s="98"/>
      <c r="V27" s="99"/>
      <c r="W27" s="99"/>
      <c r="X27" s="109"/>
      <c r="Y27" s="100"/>
      <c r="Z27" s="59"/>
    </row>
    <row r="28" spans="1:26" ht="25.35" customHeight="1">
      <c r="A28" s="62">
        <v>14</v>
      </c>
      <c r="B28" s="62" t="s">
        <v>67</v>
      </c>
      <c r="C28" s="85" t="s">
        <v>119</v>
      </c>
      <c r="D28" s="68">
        <v>1711.97</v>
      </c>
      <c r="E28" s="66" t="s">
        <v>30</v>
      </c>
      <c r="F28" s="66" t="s">
        <v>30</v>
      </c>
      <c r="G28" s="68">
        <v>320</v>
      </c>
      <c r="H28" s="66">
        <v>46</v>
      </c>
      <c r="I28" s="66">
        <f>G28/H28</f>
        <v>6.9565217391304346</v>
      </c>
      <c r="J28" s="66">
        <v>4</v>
      </c>
      <c r="K28" s="66">
        <v>1</v>
      </c>
      <c r="L28" s="68">
        <v>1711.97</v>
      </c>
      <c r="M28" s="68">
        <v>320</v>
      </c>
      <c r="N28" s="64">
        <v>44344</v>
      </c>
      <c r="O28" s="63" t="s">
        <v>56</v>
      </c>
      <c r="P28" s="60"/>
      <c r="Q28" s="98"/>
      <c r="R28" s="98"/>
      <c r="S28" s="98"/>
      <c r="T28" s="98"/>
      <c r="U28" s="98"/>
      <c r="V28" s="99"/>
      <c r="W28" s="99"/>
      <c r="X28" s="109"/>
      <c r="Y28" s="100"/>
      <c r="Z28" s="59"/>
    </row>
    <row r="29" spans="1:26" ht="25.35" customHeight="1">
      <c r="A29" s="62">
        <v>15</v>
      </c>
      <c r="B29" s="62">
        <v>13</v>
      </c>
      <c r="C29" s="86" t="s">
        <v>76</v>
      </c>
      <c r="D29" s="68">
        <v>1430.8</v>
      </c>
      <c r="E29" s="66">
        <v>2665.65</v>
      </c>
      <c r="F29" s="89">
        <f t="shared" ref="F29:F35" si="1">(D29-E29)/E29</f>
        <v>-0.46324536229437474</v>
      </c>
      <c r="G29" s="68">
        <v>241</v>
      </c>
      <c r="H29" s="66">
        <v>23</v>
      </c>
      <c r="I29" s="66">
        <f>G29/H29</f>
        <v>10.478260869565217</v>
      </c>
      <c r="J29" s="66">
        <v>6</v>
      </c>
      <c r="K29" s="66">
        <v>4</v>
      </c>
      <c r="L29" s="68">
        <v>14762</v>
      </c>
      <c r="M29" s="68">
        <v>2352</v>
      </c>
      <c r="N29" s="64">
        <v>44323</v>
      </c>
      <c r="O29" s="63" t="s">
        <v>33</v>
      </c>
      <c r="P29" s="60"/>
      <c r="Q29" s="98"/>
      <c r="R29" s="98"/>
      <c r="S29" s="98"/>
      <c r="T29" s="98"/>
      <c r="U29" s="98"/>
      <c r="V29" s="99"/>
      <c r="W29" s="99"/>
      <c r="X29" s="100"/>
      <c r="Y29" s="100"/>
      <c r="Z29" s="59"/>
    </row>
    <row r="30" spans="1:26" ht="25.35" customHeight="1">
      <c r="A30" s="62">
        <v>16</v>
      </c>
      <c r="B30" s="62">
        <v>12</v>
      </c>
      <c r="C30" s="85" t="s">
        <v>74</v>
      </c>
      <c r="D30" s="68">
        <v>1200.58</v>
      </c>
      <c r="E30" s="66">
        <v>3567.38</v>
      </c>
      <c r="F30" s="89">
        <f t="shared" si="1"/>
        <v>-0.66345609382796344</v>
      </c>
      <c r="G30" s="68">
        <v>199</v>
      </c>
      <c r="H30" s="66">
        <v>31</v>
      </c>
      <c r="I30" s="66">
        <f>G30/H30</f>
        <v>6.419354838709677</v>
      </c>
      <c r="J30" s="66">
        <v>4</v>
      </c>
      <c r="K30" s="66">
        <v>4</v>
      </c>
      <c r="L30" s="68">
        <v>24652.67</v>
      </c>
      <c r="M30" s="68">
        <v>4095</v>
      </c>
      <c r="N30" s="64">
        <v>44323</v>
      </c>
      <c r="O30" s="63" t="s">
        <v>34</v>
      </c>
      <c r="P30" s="60"/>
      <c r="R30" s="65"/>
      <c r="T30" s="60"/>
      <c r="U30" s="59"/>
      <c r="V30" s="59"/>
      <c r="W30" s="60"/>
      <c r="X30" s="59"/>
      <c r="Y30" s="59"/>
      <c r="Z30" s="59"/>
    </row>
    <row r="31" spans="1:26" ht="25.35" customHeight="1">
      <c r="A31" s="62">
        <v>17</v>
      </c>
      <c r="B31" s="62">
        <v>8</v>
      </c>
      <c r="C31" s="46" t="s">
        <v>91</v>
      </c>
      <c r="D31" s="68">
        <v>1177.55</v>
      </c>
      <c r="E31" s="66">
        <v>5175.26</v>
      </c>
      <c r="F31" s="89">
        <f t="shared" si="1"/>
        <v>-0.77246553796331008</v>
      </c>
      <c r="G31" s="68">
        <v>194</v>
      </c>
      <c r="H31" s="66">
        <v>28</v>
      </c>
      <c r="I31" s="66">
        <f>G31/H31</f>
        <v>6.9285714285714288</v>
      </c>
      <c r="J31" s="66">
        <v>7</v>
      </c>
      <c r="K31" s="66">
        <v>2</v>
      </c>
      <c r="L31" s="68">
        <v>6904.31</v>
      </c>
      <c r="M31" s="68">
        <v>1165</v>
      </c>
      <c r="N31" s="64">
        <v>44337</v>
      </c>
      <c r="O31" s="63" t="s">
        <v>27</v>
      </c>
      <c r="P31" s="60"/>
      <c r="Q31" s="98"/>
      <c r="R31" s="98"/>
      <c r="S31" s="98"/>
      <c r="T31" s="98"/>
      <c r="U31" s="98"/>
      <c r="V31" s="99"/>
      <c r="W31" s="99"/>
      <c r="X31" s="100"/>
      <c r="Y31" s="59"/>
      <c r="Z31" s="100"/>
    </row>
    <row r="32" spans="1:26" ht="25.35" customHeight="1">
      <c r="A32" s="62">
        <v>18</v>
      </c>
      <c r="B32" s="62">
        <v>9</v>
      </c>
      <c r="C32" s="46" t="s">
        <v>108</v>
      </c>
      <c r="D32" s="68">
        <v>998</v>
      </c>
      <c r="E32" s="66">
        <v>4306</v>
      </c>
      <c r="F32" s="89">
        <f t="shared" si="1"/>
        <v>-0.76823037621922896</v>
      </c>
      <c r="G32" s="68">
        <v>163</v>
      </c>
      <c r="H32" s="66" t="s">
        <v>30</v>
      </c>
      <c r="I32" s="66" t="s">
        <v>30</v>
      </c>
      <c r="J32" s="66">
        <v>6</v>
      </c>
      <c r="K32" s="66">
        <v>2</v>
      </c>
      <c r="L32" s="68">
        <v>5304</v>
      </c>
      <c r="M32" s="68">
        <v>910</v>
      </c>
      <c r="N32" s="64">
        <v>44337</v>
      </c>
      <c r="O32" s="63" t="s">
        <v>31</v>
      </c>
      <c r="P32" s="60"/>
      <c r="Q32" s="98"/>
      <c r="R32" s="98"/>
      <c r="S32" s="98"/>
      <c r="T32" s="98"/>
      <c r="U32" s="98"/>
      <c r="V32" s="99"/>
      <c r="W32" s="99"/>
      <c r="X32" s="100"/>
      <c r="Y32" s="59"/>
      <c r="Z32" s="100"/>
    </row>
    <row r="33" spans="1:26" ht="25.35" customHeight="1">
      <c r="A33" s="62">
        <v>19</v>
      </c>
      <c r="B33" s="62">
        <v>19</v>
      </c>
      <c r="C33" s="67" t="s">
        <v>98</v>
      </c>
      <c r="D33" s="68">
        <v>887</v>
      </c>
      <c r="E33" s="66">
        <v>870</v>
      </c>
      <c r="F33" s="89">
        <f t="shared" si="1"/>
        <v>1.9540229885057471E-2</v>
      </c>
      <c r="G33" s="68">
        <v>176</v>
      </c>
      <c r="H33" s="66" t="s">
        <v>30</v>
      </c>
      <c r="I33" s="66" t="s">
        <v>30</v>
      </c>
      <c r="J33" s="66">
        <v>2</v>
      </c>
      <c r="K33" s="66">
        <v>3</v>
      </c>
      <c r="L33" s="68">
        <v>3332</v>
      </c>
      <c r="M33" s="68">
        <v>650</v>
      </c>
      <c r="N33" s="64">
        <v>44330</v>
      </c>
      <c r="O33" s="63" t="s">
        <v>99</v>
      </c>
      <c r="P33" s="60"/>
      <c r="Q33" s="98"/>
      <c r="R33" s="98"/>
      <c r="S33" s="98"/>
      <c r="T33" s="98"/>
      <c r="U33" s="98"/>
      <c r="V33" s="99"/>
      <c r="W33" s="99"/>
      <c r="X33" s="100"/>
      <c r="Y33" s="59"/>
      <c r="Z33" s="100"/>
    </row>
    <row r="34" spans="1:26" ht="25.35" customHeight="1">
      <c r="A34" s="62">
        <v>20</v>
      </c>
      <c r="B34" s="62">
        <v>10</v>
      </c>
      <c r="C34" s="46" t="s">
        <v>109</v>
      </c>
      <c r="D34" s="68">
        <v>836.3</v>
      </c>
      <c r="E34" s="66">
        <v>4074.28</v>
      </c>
      <c r="F34" s="89">
        <f t="shared" si="1"/>
        <v>-0.79473673876120454</v>
      </c>
      <c r="G34" s="68">
        <v>155</v>
      </c>
      <c r="H34" s="66">
        <v>32</v>
      </c>
      <c r="I34" s="66">
        <f>G34/H34</f>
        <v>4.84375</v>
      </c>
      <c r="J34" s="66">
        <v>8</v>
      </c>
      <c r="K34" s="66">
        <v>2</v>
      </c>
      <c r="L34" s="68">
        <v>4910.58</v>
      </c>
      <c r="M34" s="68">
        <v>782</v>
      </c>
      <c r="N34" s="64">
        <v>44337</v>
      </c>
      <c r="O34" s="26" t="s">
        <v>43</v>
      </c>
      <c r="P34" s="60"/>
      <c r="Q34" s="98"/>
      <c r="R34" s="98"/>
      <c r="S34" s="98"/>
      <c r="T34" s="98"/>
      <c r="U34" s="98"/>
      <c r="V34" s="99"/>
      <c r="W34" s="99"/>
      <c r="X34" s="100"/>
      <c r="Y34" s="59"/>
      <c r="Z34" s="100"/>
    </row>
    <row r="35" spans="1:26" ht="25.35" customHeight="1">
      <c r="A35" s="16"/>
      <c r="B35" s="16"/>
      <c r="C35" s="39" t="s">
        <v>85</v>
      </c>
      <c r="D35" s="61">
        <f>SUM(D23:D34)</f>
        <v>109344.09000000001</v>
      </c>
      <c r="E35" s="61">
        <f>SUM(E23:E34)</f>
        <v>91891.75</v>
      </c>
      <c r="F35" s="108">
        <f t="shared" si="1"/>
        <v>0.18992281679258488</v>
      </c>
      <c r="G35" s="61">
        <f>SUM(G23:G34)</f>
        <v>18898</v>
      </c>
      <c r="H35" s="61"/>
      <c r="I35" s="19"/>
      <c r="J35" s="18"/>
      <c r="K35" s="20"/>
      <c r="L35" s="21"/>
      <c r="M35" s="25"/>
      <c r="N35" s="22"/>
      <c r="O35" s="26"/>
      <c r="P35" s="60"/>
      <c r="R35" s="60"/>
    </row>
    <row r="36" spans="1:26" ht="14.1" customHeight="1">
      <c r="A36" s="14"/>
      <c r="B36" s="23"/>
      <c r="C36" s="1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62">
        <v>21</v>
      </c>
      <c r="B37" s="62" t="s">
        <v>40</v>
      </c>
      <c r="C37" s="85" t="s">
        <v>124</v>
      </c>
      <c r="D37" s="68">
        <v>833.71</v>
      </c>
      <c r="E37" s="66" t="s">
        <v>30</v>
      </c>
      <c r="F37" s="66" t="s">
        <v>30</v>
      </c>
      <c r="G37" s="68">
        <v>167</v>
      </c>
      <c r="H37" s="66">
        <v>8</v>
      </c>
      <c r="I37" s="66">
        <f>G37/H37</f>
        <v>20.875</v>
      </c>
      <c r="J37" s="66">
        <v>7</v>
      </c>
      <c r="K37" s="66">
        <v>0</v>
      </c>
      <c r="L37" s="68">
        <v>834</v>
      </c>
      <c r="M37" s="68">
        <v>167</v>
      </c>
      <c r="N37" s="64" t="s">
        <v>41</v>
      </c>
      <c r="O37" s="63" t="s">
        <v>52</v>
      </c>
      <c r="P37" s="60"/>
      <c r="Q37" s="98"/>
      <c r="R37" s="98"/>
      <c r="S37" s="98"/>
      <c r="T37" s="98"/>
      <c r="U37" s="98"/>
      <c r="V37" s="99"/>
      <c r="W37" s="99"/>
      <c r="X37" s="100"/>
      <c r="Y37" s="59"/>
      <c r="Z37" s="100"/>
    </row>
    <row r="38" spans="1:26" ht="25.35" customHeight="1">
      <c r="A38" s="62">
        <v>22</v>
      </c>
      <c r="B38" s="62">
        <v>15</v>
      </c>
      <c r="C38" s="86" t="s">
        <v>75</v>
      </c>
      <c r="D38" s="68">
        <v>742.5</v>
      </c>
      <c r="E38" s="66">
        <v>1834.1</v>
      </c>
      <c r="F38" s="89">
        <f t="shared" ref="F38:F47" si="2">(D38-E38)/E38</f>
        <v>-0.59516929284117548</v>
      </c>
      <c r="G38" s="68">
        <v>142</v>
      </c>
      <c r="H38" s="66">
        <v>16</v>
      </c>
      <c r="I38" s="66">
        <f>G38/H38</f>
        <v>8.875</v>
      </c>
      <c r="J38" s="66">
        <v>3</v>
      </c>
      <c r="K38" s="66">
        <v>4</v>
      </c>
      <c r="L38" s="68">
        <v>21751</v>
      </c>
      <c r="M38" s="68">
        <v>3804</v>
      </c>
      <c r="N38" s="64">
        <v>44323</v>
      </c>
      <c r="O38" s="63" t="s">
        <v>32</v>
      </c>
      <c r="P38" s="60"/>
      <c r="Q38" s="98"/>
      <c r="R38" s="98"/>
      <c r="S38" s="98"/>
      <c r="T38" s="98"/>
      <c r="U38" s="98"/>
      <c r="V38" s="99"/>
      <c r="W38" s="99"/>
      <c r="X38" s="100"/>
      <c r="Y38" s="59"/>
      <c r="Z38" s="100"/>
    </row>
    <row r="39" spans="1:26" ht="25.35" customHeight="1">
      <c r="A39" s="62">
        <v>23</v>
      </c>
      <c r="B39" s="62">
        <v>22</v>
      </c>
      <c r="C39" s="46" t="s">
        <v>46</v>
      </c>
      <c r="D39" s="68">
        <v>654.1</v>
      </c>
      <c r="E39" s="68">
        <v>314.7</v>
      </c>
      <c r="F39" s="89">
        <f t="shared" si="2"/>
        <v>1.078487448363521</v>
      </c>
      <c r="G39" s="68">
        <v>131</v>
      </c>
      <c r="H39" s="66">
        <v>18</v>
      </c>
      <c r="I39" s="66">
        <f>G39/H39</f>
        <v>7.2777777777777777</v>
      </c>
      <c r="J39" s="66">
        <v>3</v>
      </c>
      <c r="K39" s="66" t="s">
        <v>30</v>
      </c>
      <c r="L39" s="68">
        <v>115265.81999999999</v>
      </c>
      <c r="M39" s="68">
        <v>23288</v>
      </c>
      <c r="N39" s="64">
        <v>44106</v>
      </c>
      <c r="O39" s="63" t="s">
        <v>43</v>
      </c>
      <c r="P39" s="60"/>
      <c r="Q39" s="98"/>
      <c r="R39" s="98"/>
      <c r="S39" s="98"/>
      <c r="T39" s="98"/>
      <c r="U39" s="98"/>
      <c r="V39" s="99"/>
      <c r="W39" s="99"/>
      <c r="X39" s="100"/>
      <c r="Y39" s="59"/>
      <c r="Z39" s="100"/>
    </row>
    <row r="40" spans="1:26" ht="25.35" customHeight="1">
      <c r="A40" s="62">
        <v>24</v>
      </c>
      <c r="B40" s="62">
        <v>24</v>
      </c>
      <c r="C40" s="46" t="s">
        <v>86</v>
      </c>
      <c r="D40" s="68">
        <v>552.79999999999995</v>
      </c>
      <c r="E40" s="68">
        <v>255</v>
      </c>
      <c r="F40" s="89">
        <f t="shared" si="2"/>
        <v>1.1678431372549019</v>
      </c>
      <c r="G40" s="68">
        <v>112</v>
      </c>
      <c r="H40" s="66" t="s">
        <v>30</v>
      </c>
      <c r="I40" s="66" t="s">
        <v>30</v>
      </c>
      <c r="J40" s="66" t="s">
        <v>30</v>
      </c>
      <c r="K40" s="66">
        <v>2</v>
      </c>
      <c r="L40" s="68">
        <v>2263.12</v>
      </c>
      <c r="M40" s="68">
        <v>460</v>
      </c>
      <c r="N40" s="64">
        <v>44330</v>
      </c>
      <c r="O40" s="63" t="s">
        <v>59</v>
      </c>
      <c r="P40" s="60"/>
      <c r="Q40" s="98"/>
      <c r="R40" s="98"/>
      <c r="S40" s="98"/>
      <c r="T40" s="98"/>
      <c r="U40" s="98"/>
      <c r="V40" s="99"/>
      <c r="W40" s="99"/>
      <c r="X40" s="100"/>
      <c r="Y40" s="59"/>
      <c r="Z40" s="100"/>
    </row>
    <row r="41" spans="1:26" ht="25.35" customHeight="1">
      <c r="A41" s="62">
        <v>25</v>
      </c>
      <c r="B41" s="62">
        <v>16</v>
      </c>
      <c r="C41" s="46" t="s">
        <v>90</v>
      </c>
      <c r="D41" s="68">
        <v>458</v>
      </c>
      <c r="E41" s="66">
        <v>1443</v>
      </c>
      <c r="F41" s="89">
        <f t="shared" si="2"/>
        <v>-0.68260568260568255</v>
      </c>
      <c r="G41" s="68">
        <v>85</v>
      </c>
      <c r="H41" s="66" t="s">
        <v>30</v>
      </c>
      <c r="I41" s="66" t="s">
        <v>30</v>
      </c>
      <c r="J41" s="66">
        <v>2</v>
      </c>
      <c r="K41" s="66">
        <v>3</v>
      </c>
      <c r="L41" s="68">
        <v>5422</v>
      </c>
      <c r="M41" s="68">
        <v>1086</v>
      </c>
      <c r="N41" s="64">
        <v>44330</v>
      </c>
      <c r="O41" s="63" t="s">
        <v>31</v>
      </c>
      <c r="P41" s="60"/>
      <c r="Q41" s="98"/>
      <c r="R41" s="98"/>
      <c r="S41" s="98"/>
      <c r="T41" s="98"/>
      <c r="U41" s="98"/>
      <c r="V41" s="99"/>
      <c r="W41" s="99"/>
      <c r="X41" s="100"/>
      <c r="Y41" s="59"/>
      <c r="Z41" s="100"/>
    </row>
    <row r="42" spans="1:26" ht="25.35" customHeight="1">
      <c r="A42" s="62">
        <v>26</v>
      </c>
      <c r="B42" s="62">
        <v>27</v>
      </c>
      <c r="C42" s="67" t="s">
        <v>44</v>
      </c>
      <c r="D42" s="68">
        <v>429</v>
      </c>
      <c r="E42" s="68">
        <v>146.5</v>
      </c>
      <c r="F42" s="89">
        <f t="shared" si="2"/>
        <v>1.9283276450511946</v>
      </c>
      <c r="G42" s="68">
        <v>77</v>
      </c>
      <c r="H42" s="66">
        <v>4</v>
      </c>
      <c r="I42" s="66">
        <f>G42/H42</f>
        <v>19.25</v>
      </c>
      <c r="J42" s="66">
        <v>3</v>
      </c>
      <c r="K42" s="66">
        <v>5</v>
      </c>
      <c r="L42" s="68">
        <v>21887.82</v>
      </c>
      <c r="M42" s="68">
        <v>3935</v>
      </c>
      <c r="N42" s="64">
        <v>44316</v>
      </c>
      <c r="O42" s="63" t="s">
        <v>43</v>
      </c>
      <c r="P42" s="60"/>
      <c r="Q42" s="98"/>
      <c r="R42" s="98"/>
      <c r="S42" s="98"/>
      <c r="T42" s="98"/>
      <c r="U42" s="98"/>
      <c r="V42" s="99"/>
      <c r="W42" s="99"/>
      <c r="X42" s="100"/>
      <c r="Y42" s="59"/>
      <c r="Z42" s="100"/>
    </row>
    <row r="43" spans="1:26" ht="25.35" customHeight="1">
      <c r="A43" s="62">
        <v>27</v>
      </c>
      <c r="B43" s="91">
        <v>17</v>
      </c>
      <c r="C43" s="46" t="s">
        <v>115</v>
      </c>
      <c r="D43" s="68">
        <v>419</v>
      </c>
      <c r="E43" s="66">
        <v>1410</v>
      </c>
      <c r="F43" s="89">
        <f t="shared" si="2"/>
        <v>-0.70283687943262407</v>
      </c>
      <c r="G43" s="68">
        <v>69</v>
      </c>
      <c r="H43" s="66" t="s">
        <v>30</v>
      </c>
      <c r="I43" s="66" t="s">
        <v>30</v>
      </c>
      <c r="J43" s="66" t="s">
        <v>30</v>
      </c>
      <c r="K43" s="66">
        <v>2</v>
      </c>
      <c r="L43" s="68">
        <v>1829</v>
      </c>
      <c r="M43" s="68">
        <v>340</v>
      </c>
      <c r="N43" s="64">
        <v>44337</v>
      </c>
      <c r="O43" s="63" t="s">
        <v>59</v>
      </c>
      <c r="P43" s="60"/>
      <c r="Q43" s="98"/>
      <c r="R43" s="98"/>
      <c r="S43" s="98"/>
      <c r="T43" s="98"/>
      <c r="U43" s="98"/>
      <c r="V43" s="99"/>
      <c r="W43" s="99"/>
      <c r="X43" s="100"/>
      <c r="Y43" s="59"/>
      <c r="Z43" s="100"/>
    </row>
    <row r="44" spans="1:26" ht="24.75" customHeight="1">
      <c r="A44" s="62">
        <v>28</v>
      </c>
      <c r="B44" s="62">
        <v>18</v>
      </c>
      <c r="C44" s="67" t="s">
        <v>55</v>
      </c>
      <c r="D44" s="68">
        <v>386.5</v>
      </c>
      <c r="E44" s="68">
        <v>1378.1</v>
      </c>
      <c r="F44" s="89">
        <f t="shared" si="2"/>
        <v>-0.71954139757637325</v>
      </c>
      <c r="G44" s="68">
        <v>69</v>
      </c>
      <c r="H44" s="66">
        <v>10</v>
      </c>
      <c r="I44" s="66">
        <f>G44/H44</f>
        <v>6.9</v>
      </c>
      <c r="J44" s="66">
        <v>4</v>
      </c>
      <c r="K44" s="66">
        <v>5</v>
      </c>
      <c r="L44" s="68">
        <v>26987.919999999998</v>
      </c>
      <c r="M44" s="68">
        <v>4747</v>
      </c>
      <c r="N44" s="64">
        <v>44316</v>
      </c>
      <c r="O44" s="63" t="s">
        <v>56</v>
      </c>
      <c r="P44" s="78"/>
      <c r="R44" s="65"/>
      <c r="T44" s="60"/>
      <c r="U44" s="59"/>
      <c r="V44" s="59"/>
      <c r="W44" s="59"/>
      <c r="X44" s="59"/>
      <c r="Y44" s="59"/>
      <c r="Z44" s="60"/>
    </row>
    <row r="45" spans="1:26" ht="25.35" customHeight="1">
      <c r="A45" s="62">
        <v>29</v>
      </c>
      <c r="B45" s="62">
        <v>25</v>
      </c>
      <c r="C45" s="46" t="s">
        <v>78</v>
      </c>
      <c r="D45" s="68">
        <v>359</v>
      </c>
      <c r="E45" s="68">
        <v>229</v>
      </c>
      <c r="F45" s="89">
        <f t="shared" si="2"/>
        <v>0.56768558951965065</v>
      </c>
      <c r="G45" s="68">
        <v>72</v>
      </c>
      <c r="H45" s="66" t="s">
        <v>30</v>
      </c>
      <c r="I45" s="66" t="s">
        <v>30</v>
      </c>
      <c r="J45" s="66" t="s">
        <v>30</v>
      </c>
      <c r="K45" s="66">
        <v>3</v>
      </c>
      <c r="L45" s="68">
        <v>2118.5</v>
      </c>
      <c r="M45" s="68">
        <v>393</v>
      </c>
      <c r="N45" s="64">
        <v>44323</v>
      </c>
      <c r="O45" s="26" t="s">
        <v>59</v>
      </c>
      <c r="P45" s="60"/>
      <c r="R45" s="65"/>
      <c r="T45" s="60"/>
      <c r="U45" s="59"/>
      <c r="V45" s="59"/>
      <c r="W45" s="60"/>
      <c r="X45" s="59"/>
      <c r="Y45" s="59"/>
      <c r="Z45" s="59"/>
    </row>
    <row r="46" spans="1:26" ht="25.35" customHeight="1">
      <c r="A46" s="62">
        <v>30</v>
      </c>
      <c r="B46" s="62">
        <v>26</v>
      </c>
      <c r="C46" s="92" t="s">
        <v>47</v>
      </c>
      <c r="D46" s="68">
        <v>178.25</v>
      </c>
      <c r="E46" s="68">
        <v>214.55</v>
      </c>
      <c r="F46" s="89">
        <f t="shared" si="2"/>
        <v>-0.1691913306921464</v>
      </c>
      <c r="G46" s="68">
        <v>34</v>
      </c>
      <c r="H46" s="66">
        <v>7</v>
      </c>
      <c r="I46" s="66">
        <f>G46/H46</f>
        <v>4.8571428571428568</v>
      </c>
      <c r="J46" s="66">
        <v>1</v>
      </c>
      <c r="K46" s="66" t="s">
        <v>30</v>
      </c>
      <c r="L46" s="68">
        <v>66226.02</v>
      </c>
      <c r="M46" s="68">
        <v>14232</v>
      </c>
      <c r="N46" s="64">
        <v>44113</v>
      </c>
      <c r="O46" s="63" t="s">
        <v>27</v>
      </c>
      <c r="P46" s="60"/>
      <c r="R46" s="65"/>
      <c r="T46" s="60"/>
      <c r="U46" s="59"/>
      <c r="V46" s="59"/>
      <c r="W46" s="59"/>
      <c r="X46" s="59"/>
      <c r="Y46" s="60"/>
      <c r="Z46" s="59"/>
    </row>
    <row r="47" spans="1:26" ht="25.35" customHeight="1">
      <c r="A47" s="16"/>
      <c r="B47" s="16"/>
      <c r="C47" s="39" t="s">
        <v>116</v>
      </c>
      <c r="D47" s="61">
        <f>SUM(D35:D46)</f>
        <v>114356.95000000003</v>
      </c>
      <c r="E47" s="61">
        <f>SUM(E35:E46)</f>
        <v>99116.700000000012</v>
      </c>
      <c r="F47" s="108">
        <f t="shared" si="2"/>
        <v>0.15376066798026986</v>
      </c>
      <c r="G47" s="61">
        <f>SUM(G35:G46)</f>
        <v>19856</v>
      </c>
      <c r="H47" s="61"/>
      <c r="I47" s="19"/>
      <c r="J47" s="18"/>
      <c r="K47" s="20"/>
      <c r="L47" s="21"/>
      <c r="M47" s="25"/>
      <c r="N47" s="22"/>
      <c r="O47" s="26"/>
      <c r="P47" s="60"/>
      <c r="R47" s="60"/>
    </row>
    <row r="48" spans="1:26" ht="14.1" customHeight="1">
      <c r="A48" s="14"/>
      <c r="B48" s="23"/>
      <c r="C48" s="15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8"/>
      <c r="O48" s="13"/>
    </row>
    <row r="49" spans="1:26" ht="25.35" customHeight="1">
      <c r="A49" s="62">
        <v>31</v>
      </c>
      <c r="B49" s="62" t="s">
        <v>40</v>
      </c>
      <c r="C49" s="85" t="s">
        <v>122</v>
      </c>
      <c r="D49" s="68">
        <v>162.85</v>
      </c>
      <c r="E49" s="66" t="s">
        <v>30</v>
      </c>
      <c r="F49" s="66" t="s">
        <v>30</v>
      </c>
      <c r="G49" s="68">
        <v>29</v>
      </c>
      <c r="H49" s="66">
        <v>6</v>
      </c>
      <c r="I49" s="66">
        <f>G49/H49</f>
        <v>4.833333333333333</v>
      </c>
      <c r="J49" s="66">
        <v>6</v>
      </c>
      <c r="K49" s="66">
        <v>0</v>
      </c>
      <c r="L49" s="68">
        <v>162.85</v>
      </c>
      <c r="M49" s="68">
        <v>29</v>
      </c>
      <c r="N49" s="64" t="s">
        <v>41</v>
      </c>
      <c r="O49" s="63" t="s">
        <v>27</v>
      </c>
      <c r="P49" s="60"/>
      <c r="R49" s="65"/>
      <c r="T49" s="60"/>
      <c r="U49" s="59"/>
      <c r="V49" s="59"/>
      <c r="W49" s="59"/>
      <c r="X49" s="59"/>
      <c r="Y49" s="60"/>
      <c r="Z49" s="59"/>
    </row>
    <row r="50" spans="1:26" ht="25.35" customHeight="1">
      <c r="A50" s="62">
        <v>32</v>
      </c>
      <c r="B50" s="62">
        <v>14</v>
      </c>
      <c r="C50" s="46" t="s">
        <v>88</v>
      </c>
      <c r="D50" s="68">
        <v>98.3</v>
      </c>
      <c r="E50" s="66">
        <v>1899.72</v>
      </c>
      <c r="F50" s="89">
        <f>(D50-E50)/E50</f>
        <v>-0.94825553239424765</v>
      </c>
      <c r="G50" s="68">
        <v>15</v>
      </c>
      <c r="H50" s="66">
        <v>7</v>
      </c>
      <c r="I50" s="66">
        <f>G50/H50</f>
        <v>2.1428571428571428</v>
      </c>
      <c r="J50" s="66">
        <v>1</v>
      </c>
      <c r="K50" s="66">
        <v>3</v>
      </c>
      <c r="L50" s="68">
        <v>8012.41</v>
      </c>
      <c r="M50" s="68">
        <v>1303</v>
      </c>
      <c r="N50" s="64">
        <v>44330</v>
      </c>
      <c r="O50" s="63" t="s">
        <v>34</v>
      </c>
      <c r="P50" s="60"/>
      <c r="R50" s="65"/>
      <c r="T50" s="60"/>
      <c r="U50" s="59"/>
      <c r="V50" s="59"/>
      <c r="W50" s="59"/>
      <c r="X50" s="59"/>
      <c r="Y50" s="60"/>
      <c r="Z50" s="59"/>
    </row>
    <row r="51" spans="1:26" ht="24.6" customHeight="1">
      <c r="A51" s="62">
        <v>33</v>
      </c>
      <c r="B51" s="62">
        <v>30</v>
      </c>
      <c r="C51" s="67" t="s">
        <v>42</v>
      </c>
      <c r="D51" s="68">
        <v>24</v>
      </c>
      <c r="E51" s="68">
        <v>12</v>
      </c>
      <c r="F51" s="89">
        <f>(D51-E51)/E51</f>
        <v>1</v>
      </c>
      <c r="G51" s="68">
        <v>6</v>
      </c>
      <c r="H51" s="66" t="s">
        <v>30</v>
      </c>
      <c r="I51" s="66" t="s">
        <v>30</v>
      </c>
      <c r="J51" s="66">
        <v>1</v>
      </c>
      <c r="K51" s="66">
        <v>5</v>
      </c>
      <c r="L51" s="68">
        <v>6478</v>
      </c>
      <c r="M51" s="68">
        <v>1220</v>
      </c>
      <c r="N51" s="64">
        <v>44316</v>
      </c>
      <c r="O51" s="63" t="s">
        <v>31</v>
      </c>
      <c r="P51" s="60"/>
      <c r="R51" s="65"/>
      <c r="T51" s="60"/>
      <c r="U51" s="59"/>
      <c r="V51" s="59"/>
      <c r="W51" s="60"/>
      <c r="X51" s="59"/>
      <c r="Y51" s="59"/>
      <c r="Z51" s="59"/>
    </row>
    <row r="52" spans="1:26" ht="24.6" customHeight="1">
      <c r="A52" s="62">
        <v>34</v>
      </c>
      <c r="B52" s="110" t="s">
        <v>30</v>
      </c>
      <c r="C52" s="67" t="s">
        <v>123</v>
      </c>
      <c r="D52" s="68">
        <v>16</v>
      </c>
      <c r="E52" s="68" t="s">
        <v>30</v>
      </c>
      <c r="F52" s="68" t="s">
        <v>30</v>
      </c>
      <c r="G52" s="68">
        <v>8</v>
      </c>
      <c r="H52" s="66">
        <v>6</v>
      </c>
      <c r="I52" s="66">
        <f>G52/H52</f>
        <v>1.3333333333333333</v>
      </c>
      <c r="J52" s="66">
        <v>3</v>
      </c>
      <c r="K52" s="66" t="s">
        <v>30</v>
      </c>
      <c r="L52" s="68">
        <v>333871.03999999998</v>
      </c>
      <c r="M52" s="68">
        <v>71207</v>
      </c>
      <c r="N52" s="64">
        <v>43700</v>
      </c>
      <c r="O52" s="84" t="s">
        <v>73</v>
      </c>
      <c r="P52" s="60"/>
      <c r="R52" s="65"/>
      <c r="T52" s="60"/>
      <c r="U52" s="59"/>
      <c r="V52" s="59"/>
      <c r="W52" s="59"/>
      <c r="X52" s="59"/>
      <c r="Y52" s="59"/>
      <c r="Z52" s="60"/>
    </row>
    <row r="53" spans="1:26" ht="25.35" customHeight="1">
      <c r="A53" s="16"/>
      <c r="B53" s="16"/>
      <c r="C53" s="39" t="s">
        <v>125</v>
      </c>
      <c r="D53" s="61">
        <f>SUM(D47:D52)</f>
        <v>114658.10000000003</v>
      </c>
      <c r="E53" s="61">
        <f>SUM(E47:E52)</f>
        <v>101028.42000000001</v>
      </c>
      <c r="F53" s="108">
        <f>(D53-E53)/E53</f>
        <v>0.13490936510736307</v>
      </c>
      <c r="G53" s="61">
        <f>SUM(G47:G52)</f>
        <v>19914</v>
      </c>
      <c r="H53" s="61"/>
      <c r="I53" s="19"/>
      <c r="J53" s="18"/>
      <c r="K53" s="20"/>
      <c r="L53" s="21"/>
      <c r="M53" s="25"/>
      <c r="N53" s="22"/>
      <c r="O53" s="26"/>
    </row>
    <row r="54" spans="1:26" ht="23.1" customHeight="1"/>
    <row r="55" spans="1:26" ht="17.25" customHeight="1"/>
    <row r="69" spans="16:18">
      <c r="R69" s="60"/>
    </row>
    <row r="72" spans="16:18">
      <c r="P72" s="60"/>
    </row>
    <row r="76" spans="16:18" ht="12" customHeight="1"/>
  </sheetData>
  <sortState xmlns:xlrd2="http://schemas.microsoft.com/office/spreadsheetml/2017/richdata2" ref="B13:O52">
    <sortCondition descending="1" ref="D13:D52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7D454-B525-40D5-B484-0AA15B73E601}">
  <dimension ref="A1:AI73"/>
  <sheetViews>
    <sheetView topLeftCell="A25" zoomScale="60" zoomScaleNormal="60" workbookViewId="0">
      <selection activeCell="D51" sqref="D51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6" style="277" customWidth="1"/>
    <col min="21" max="21" width="12.33203125" style="277" customWidth="1"/>
    <col min="22" max="22" width="11.88671875" style="277" bestFit="1" customWidth="1"/>
    <col min="23" max="23" width="13.6640625" style="277" customWidth="1"/>
    <col min="24" max="24" width="12" style="277" bestFit="1" customWidth="1"/>
    <col min="25" max="25" width="14.88671875" style="277" customWidth="1"/>
    <col min="26" max="26" width="12" style="277" bestFit="1" customWidth="1"/>
    <col min="27" max="27" width="12.5546875" style="277" bestFit="1" customWidth="1"/>
    <col min="28" max="31" width="8.88671875" style="277"/>
    <col min="32" max="32" width="10.88671875" style="277" bestFit="1" customWidth="1"/>
    <col min="33" max="33" width="9.6640625" style="277" bestFit="1" customWidth="1"/>
    <col min="34" max="16384" width="8.88671875" style="277"/>
  </cols>
  <sheetData>
    <row r="1" spans="1:35" ht="19.5" customHeight="1">
      <c r="E1" s="235" t="s">
        <v>472</v>
      </c>
      <c r="F1" s="235"/>
      <c r="G1" s="235"/>
      <c r="H1" s="235"/>
      <c r="I1" s="235"/>
    </row>
    <row r="2" spans="1:35" ht="19.5" customHeight="1">
      <c r="E2" s="235" t="s">
        <v>473</v>
      </c>
      <c r="F2" s="235"/>
      <c r="G2" s="235"/>
      <c r="H2" s="235"/>
      <c r="I2" s="235"/>
      <c r="J2" s="235"/>
      <c r="K2" s="235"/>
    </row>
    <row r="4" spans="1:35" ht="15.75" customHeight="1" thickBot="1"/>
    <row r="5" spans="1:35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35" ht="21.6">
      <c r="A6" s="346"/>
      <c r="B6" s="346"/>
      <c r="C6" s="343"/>
      <c r="D6" s="237" t="s">
        <v>470</v>
      </c>
      <c r="E6" s="237" t="s">
        <v>459</v>
      </c>
      <c r="F6" s="343"/>
      <c r="G6" s="343" t="s">
        <v>470</v>
      </c>
      <c r="H6" s="343"/>
      <c r="I6" s="343"/>
      <c r="J6" s="343"/>
      <c r="K6" s="343"/>
      <c r="L6" s="343"/>
      <c r="M6" s="343"/>
      <c r="N6" s="343"/>
      <c r="O6" s="343"/>
    </row>
    <row r="7" spans="1:35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35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35" ht="15" customHeight="1">
      <c r="A9" s="345"/>
      <c r="B9" s="345"/>
      <c r="C9" s="342" t="s">
        <v>13</v>
      </c>
      <c r="D9" s="327"/>
      <c r="E9" s="327"/>
      <c r="F9" s="342" t="s">
        <v>15</v>
      </c>
      <c r="G9" s="327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35" ht="21.6">
      <c r="A10" s="346"/>
      <c r="B10" s="346"/>
      <c r="C10" s="343"/>
      <c r="D10" s="328" t="s">
        <v>471</v>
      </c>
      <c r="E10" s="328" t="s">
        <v>460</v>
      </c>
      <c r="F10" s="343"/>
      <c r="G10" s="328" t="s">
        <v>471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35">
      <c r="A11" s="346"/>
      <c r="B11" s="346"/>
      <c r="C11" s="343"/>
      <c r="D11" s="328" t="s">
        <v>14</v>
      </c>
      <c r="E11" s="237" t="s">
        <v>14</v>
      </c>
      <c r="F11" s="343"/>
      <c r="G11" s="328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35" ht="15.6" customHeight="1" thickBot="1">
      <c r="A12" s="346"/>
      <c r="B12" s="347"/>
      <c r="C12" s="344"/>
      <c r="D12" s="329"/>
      <c r="E12" s="238" t="s">
        <v>2</v>
      </c>
      <c r="F12" s="344"/>
      <c r="G12" s="329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278"/>
      <c r="X12" s="278"/>
      <c r="Y12" s="33"/>
      <c r="AA12" s="8"/>
    </row>
    <row r="13" spans="1:35" ht="25.35" customHeight="1">
      <c r="A13" s="282">
        <v>1</v>
      </c>
      <c r="B13" s="282">
        <v>1</v>
      </c>
      <c r="C13" s="288" t="s">
        <v>429</v>
      </c>
      <c r="D13" s="287">
        <v>28326.389999999996</v>
      </c>
      <c r="E13" s="286">
        <v>44453.360000000008</v>
      </c>
      <c r="F13" s="291">
        <f>(D13-E13)/E13</f>
        <v>-0.36278405051946599</v>
      </c>
      <c r="G13" s="287">
        <v>3841</v>
      </c>
      <c r="H13" s="286">
        <v>154</v>
      </c>
      <c r="I13" s="286">
        <f t="shared" ref="I13:I22" si="0">G13/H13</f>
        <v>24.941558441558442</v>
      </c>
      <c r="J13" s="286">
        <v>10</v>
      </c>
      <c r="K13" s="286">
        <v>5</v>
      </c>
      <c r="L13" s="287">
        <v>555485.4</v>
      </c>
      <c r="M13" s="287">
        <v>77777</v>
      </c>
      <c r="N13" s="284">
        <v>44561</v>
      </c>
      <c r="O13" s="283" t="s">
        <v>430</v>
      </c>
      <c r="P13" s="279"/>
      <c r="Q13" s="293"/>
      <c r="R13" s="293"/>
      <c r="S13" s="293"/>
      <c r="T13" s="293"/>
      <c r="U13" s="294"/>
      <c r="V13" s="294"/>
      <c r="W13" s="294"/>
      <c r="X13" s="295"/>
      <c r="Y13" s="278"/>
      <c r="Z13" s="278"/>
      <c r="AA13" s="295"/>
    </row>
    <row r="14" spans="1:35" ht="25.35" customHeight="1">
      <c r="A14" s="282">
        <v>2</v>
      </c>
      <c r="B14" s="282">
        <v>2</v>
      </c>
      <c r="C14" s="288" t="s">
        <v>412</v>
      </c>
      <c r="D14" s="287">
        <v>18896</v>
      </c>
      <c r="E14" s="287">
        <v>24842.05</v>
      </c>
      <c r="F14" s="291">
        <f>(D14-E14)/E14</f>
        <v>-0.23935424008888154</v>
      </c>
      <c r="G14" s="287">
        <v>2724</v>
      </c>
      <c r="H14" s="286">
        <v>133</v>
      </c>
      <c r="I14" s="286">
        <f t="shared" si="0"/>
        <v>20.481203007518797</v>
      </c>
      <c r="J14" s="286">
        <v>9</v>
      </c>
      <c r="K14" s="286">
        <v>7</v>
      </c>
      <c r="L14" s="287">
        <v>762063.18</v>
      </c>
      <c r="M14" s="287">
        <v>110362</v>
      </c>
      <c r="N14" s="284">
        <v>44547</v>
      </c>
      <c r="O14" s="283" t="s">
        <v>73</v>
      </c>
      <c r="P14" s="279"/>
      <c r="Q14" s="293"/>
      <c r="R14" s="293"/>
      <c r="S14" s="293"/>
      <c r="T14" s="293"/>
      <c r="U14" s="294"/>
      <c r="V14" s="294"/>
      <c r="W14" s="278"/>
      <c r="X14" s="294"/>
      <c r="Y14" s="295"/>
      <c r="Z14" s="295"/>
      <c r="AA14" s="8"/>
      <c r="AB14" s="278"/>
    </row>
    <row r="15" spans="1:35" ht="25.35" customHeight="1">
      <c r="A15" s="282">
        <v>3</v>
      </c>
      <c r="B15" s="282">
        <v>3</v>
      </c>
      <c r="C15" s="288" t="s">
        <v>454</v>
      </c>
      <c r="D15" s="287">
        <v>16907.86</v>
      </c>
      <c r="E15" s="286">
        <v>21200.97</v>
      </c>
      <c r="F15" s="291">
        <f>(D15-E15)/E15</f>
        <v>-0.20249592353557411</v>
      </c>
      <c r="G15" s="287">
        <v>2619</v>
      </c>
      <c r="H15" s="286">
        <v>131</v>
      </c>
      <c r="I15" s="286">
        <f t="shared" si="0"/>
        <v>19.992366412213741</v>
      </c>
      <c r="J15" s="286">
        <v>16</v>
      </c>
      <c r="K15" s="286">
        <v>2</v>
      </c>
      <c r="L15" s="287">
        <v>38297</v>
      </c>
      <c r="M15" s="287">
        <v>6033</v>
      </c>
      <c r="N15" s="284">
        <v>44582</v>
      </c>
      <c r="O15" s="283" t="s">
        <v>32</v>
      </c>
      <c r="P15" s="279"/>
      <c r="Q15" s="293"/>
      <c r="R15" s="293"/>
      <c r="S15" s="293"/>
      <c r="T15" s="293"/>
      <c r="U15" s="294"/>
      <c r="V15" s="294"/>
      <c r="W15" s="278"/>
      <c r="X15" s="295"/>
      <c r="Y15" s="295"/>
      <c r="Z15" s="294"/>
      <c r="AA15" s="8"/>
      <c r="AB15" s="278"/>
    </row>
    <row r="16" spans="1:35" ht="25.35" customHeight="1">
      <c r="A16" s="282">
        <v>4</v>
      </c>
      <c r="B16" s="282" t="s">
        <v>67</v>
      </c>
      <c r="C16" s="288" t="s">
        <v>463</v>
      </c>
      <c r="D16" s="287">
        <v>15129.15</v>
      </c>
      <c r="E16" s="286" t="s">
        <v>30</v>
      </c>
      <c r="F16" s="286" t="s">
        <v>30</v>
      </c>
      <c r="G16" s="287">
        <v>2856</v>
      </c>
      <c r="H16" s="286">
        <v>229</v>
      </c>
      <c r="I16" s="286">
        <f t="shared" si="0"/>
        <v>12.471615720524017</v>
      </c>
      <c r="J16" s="286">
        <v>19</v>
      </c>
      <c r="K16" s="286">
        <v>1</v>
      </c>
      <c r="L16" s="287">
        <v>15129</v>
      </c>
      <c r="M16" s="287">
        <v>2856</v>
      </c>
      <c r="N16" s="284">
        <v>44589</v>
      </c>
      <c r="O16" s="283" t="s">
        <v>33</v>
      </c>
      <c r="P16" s="279"/>
      <c r="Q16" s="293"/>
      <c r="R16" s="293"/>
      <c r="S16" s="293"/>
      <c r="T16" s="293"/>
      <c r="U16" s="294"/>
      <c r="V16" s="294"/>
      <c r="W16" s="294"/>
      <c r="X16" s="278"/>
      <c r="Y16" s="8"/>
      <c r="Z16" s="295"/>
      <c r="AA16" s="295"/>
      <c r="AB16" s="278"/>
      <c r="AE16" s="293"/>
      <c r="AF16" s="330"/>
      <c r="AG16" s="330"/>
      <c r="AH16" s="330"/>
      <c r="AI16" s="330"/>
    </row>
    <row r="17" spans="1:35" ht="25.35" customHeight="1">
      <c r="A17" s="282">
        <v>5</v>
      </c>
      <c r="B17" s="282">
        <v>6</v>
      </c>
      <c r="C17" s="288" t="s">
        <v>427</v>
      </c>
      <c r="D17" s="287">
        <v>12845.14</v>
      </c>
      <c r="E17" s="286">
        <v>15322.66</v>
      </c>
      <c r="F17" s="291">
        <f>(D17-E17)/E17</f>
        <v>-0.16168994156367109</v>
      </c>
      <c r="G17" s="287">
        <v>2443</v>
      </c>
      <c r="H17" s="286">
        <v>166</v>
      </c>
      <c r="I17" s="286">
        <f t="shared" si="0"/>
        <v>14.716867469879517</v>
      </c>
      <c r="J17" s="286">
        <v>12</v>
      </c>
      <c r="K17" s="286">
        <v>4</v>
      </c>
      <c r="L17" s="287">
        <v>141997</v>
      </c>
      <c r="M17" s="287">
        <v>27772</v>
      </c>
      <c r="N17" s="284">
        <v>44568</v>
      </c>
      <c r="O17" s="283" t="s">
        <v>113</v>
      </c>
      <c r="P17" s="279"/>
      <c r="Q17" s="293"/>
      <c r="R17" s="293"/>
      <c r="S17" s="293"/>
      <c r="T17" s="293"/>
      <c r="U17" s="294"/>
      <c r="V17" s="294"/>
      <c r="W17" s="294"/>
      <c r="X17" s="278"/>
      <c r="Y17" s="8"/>
      <c r="Z17" s="295"/>
      <c r="AA17" s="295"/>
      <c r="AB17" s="278"/>
    </row>
    <row r="18" spans="1:35" ht="25.35" customHeight="1">
      <c r="A18" s="282">
        <v>6</v>
      </c>
      <c r="B18" s="282">
        <v>7</v>
      </c>
      <c r="C18" s="288" t="s">
        <v>411</v>
      </c>
      <c r="D18" s="287">
        <v>12751.16</v>
      </c>
      <c r="E18" s="287">
        <v>13080.96</v>
      </c>
      <c r="F18" s="291">
        <f>(D18-E18)/E18</f>
        <v>-2.5212216840354171E-2</v>
      </c>
      <c r="G18" s="287">
        <v>2440</v>
      </c>
      <c r="H18" s="286">
        <v>123</v>
      </c>
      <c r="I18" s="286">
        <f t="shared" si="0"/>
        <v>19.837398373983739</v>
      </c>
      <c r="J18" s="286">
        <v>10</v>
      </c>
      <c r="K18" s="286">
        <v>6</v>
      </c>
      <c r="L18" s="287">
        <v>289841</v>
      </c>
      <c r="M18" s="287">
        <v>58977</v>
      </c>
      <c r="N18" s="284">
        <v>44554</v>
      </c>
      <c r="O18" s="283" t="s">
        <v>52</v>
      </c>
      <c r="P18" s="279"/>
      <c r="Q18" s="293"/>
      <c r="R18" s="293"/>
      <c r="S18" s="293"/>
      <c r="T18" s="293"/>
      <c r="U18" s="294"/>
      <c r="V18" s="294"/>
      <c r="W18" s="294"/>
      <c r="X18" s="295"/>
      <c r="Y18" s="295"/>
      <c r="Z18" s="278"/>
      <c r="AA18" s="8"/>
      <c r="AB18" s="278"/>
      <c r="AE18" s="293"/>
      <c r="AF18" s="331"/>
      <c r="AG18" s="331"/>
      <c r="AH18" s="331"/>
      <c r="AI18" s="331"/>
    </row>
    <row r="19" spans="1:35" ht="25.35" customHeight="1">
      <c r="A19" s="282">
        <v>7</v>
      </c>
      <c r="B19" s="282">
        <v>4</v>
      </c>
      <c r="C19" s="288" t="s">
        <v>455</v>
      </c>
      <c r="D19" s="287">
        <v>12354.98</v>
      </c>
      <c r="E19" s="286">
        <v>17360.240000000002</v>
      </c>
      <c r="F19" s="291">
        <f>(D19-E19)/E19</f>
        <v>-0.28831744261600079</v>
      </c>
      <c r="G19" s="287">
        <v>2325</v>
      </c>
      <c r="H19" s="286">
        <v>127</v>
      </c>
      <c r="I19" s="286">
        <f t="shared" si="0"/>
        <v>18.30708661417323</v>
      </c>
      <c r="J19" s="286">
        <v>13</v>
      </c>
      <c r="K19" s="286">
        <v>2</v>
      </c>
      <c r="L19" s="287">
        <v>29715.22</v>
      </c>
      <c r="M19" s="287">
        <v>5516</v>
      </c>
      <c r="N19" s="284">
        <v>44582</v>
      </c>
      <c r="O19" s="283" t="s">
        <v>265</v>
      </c>
      <c r="P19" s="279"/>
      <c r="Q19" s="293"/>
      <c r="R19" s="293"/>
      <c r="S19" s="293"/>
      <c r="T19" s="293"/>
      <c r="U19" s="294"/>
      <c r="V19" s="294"/>
      <c r="W19" s="294"/>
      <c r="X19" s="295"/>
      <c r="Y19" s="295"/>
      <c r="Z19" s="278"/>
      <c r="AA19" s="8"/>
      <c r="AB19" s="278"/>
    </row>
    <row r="20" spans="1:35" ht="25.35" customHeight="1">
      <c r="A20" s="282">
        <v>8</v>
      </c>
      <c r="B20" s="282" t="s">
        <v>67</v>
      </c>
      <c r="C20" s="288" t="s">
        <v>464</v>
      </c>
      <c r="D20" s="287">
        <v>11944.27</v>
      </c>
      <c r="E20" s="286" t="s">
        <v>30</v>
      </c>
      <c r="F20" s="286" t="s">
        <v>30</v>
      </c>
      <c r="G20" s="287">
        <v>1583</v>
      </c>
      <c r="H20" s="286">
        <v>152</v>
      </c>
      <c r="I20" s="286">
        <f t="shared" si="0"/>
        <v>10.414473684210526</v>
      </c>
      <c r="J20" s="286">
        <v>16</v>
      </c>
      <c r="K20" s="286">
        <v>1</v>
      </c>
      <c r="L20" s="287">
        <v>11944</v>
      </c>
      <c r="M20" s="287">
        <v>1583</v>
      </c>
      <c r="N20" s="284">
        <v>44589</v>
      </c>
      <c r="O20" s="283" t="s">
        <v>33</v>
      </c>
      <c r="P20" s="279"/>
      <c r="Q20" s="293"/>
      <c r="R20" s="293"/>
      <c r="S20" s="293"/>
      <c r="T20" s="293"/>
      <c r="U20" s="294"/>
      <c r="V20" s="294"/>
      <c r="W20" s="294"/>
      <c r="X20" s="295"/>
      <c r="Y20" s="295"/>
      <c r="Z20" s="278"/>
      <c r="AA20" s="8"/>
      <c r="AB20" s="278"/>
      <c r="AE20" s="293"/>
      <c r="AF20" s="331"/>
      <c r="AG20" s="331"/>
      <c r="AH20" s="331"/>
      <c r="AI20" s="331"/>
    </row>
    <row r="21" spans="1:35" ht="25.35" customHeight="1">
      <c r="A21" s="282">
        <v>9</v>
      </c>
      <c r="B21" s="282">
        <v>5</v>
      </c>
      <c r="C21" s="288" t="s">
        <v>452</v>
      </c>
      <c r="D21" s="287">
        <v>10023.5</v>
      </c>
      <c r="E21" s="286">
        <v>16039.78</v>
      </c>
      <c r="F21" s="291">
        <f>(D21-E21)/E21</f>
        <v>-0.37508494505535617</v>
      </c>
      <c r="G21" s="287">
        <v>1393</v>
      </c>
      <c r="H21" s="286">
        <v>102</v>
      </c>
      <c r="I21" s="286">
        <f t="shared" si="0"/>
        <v>13.656862745098039</v>
      </c>
      <c r="J21" s="286">
        <v>9</v>
      </c>
      <c r="K21" s="286">
        <v>3</v>
      </c>
      <c r="L21" s="287">
        <v>65284</v>
      </c>
      <c r="M21" s="287">
        <v>9261</v>
      </c>
      <c r="N21" s="284">
        <v>44575</v>
      </c>
      <c r="O21" s="283" t="s">
        <v>113</v>
      </c>
      <c r="P21" s="279"/>
      <c r="Q21" s="293"/>
      <c r="R21" s="293"/>
      <c r="S21" s="293"/>
      <c r="T21" s="293"/>
      <c r="U21" s="294"/>
      <c r="V21" s="294"/>
      <c r="W21" s="294"/>
      <c r="X21" s="8"/>
      <c r="Y21" s="295"/>
      <c r="Z21" s="295"/>
      <c r="AA21" s="278"/>
      <c r="AB21" s="278"/>
    </row>
    <row r="22" spans="1:35" ht="25.35" customHeight="1">
      <c r="A22" s="282">
        <v>10</v>
      </c>
      <c r="B22" s="282" t="s">
        <v>67</v>
      </c>
      <c r="C22" s="288" t="s">
        <v>465</v>
      </c>
      <c r="D22" s="287">
        <v>9237.5</v>
      </c>
      <c r="E22" s="286" t="s">
        <v>30</v>
      </c>
      <c r="F22" s="286" t="s">
        <v>30</v>
      </c>
      <c r="G22" s="287">
        <v>1569</v>
      </c>
      <c r="H22" s="286">
        <v>52</v>
      </c>
      <c r="I22" s="286">
        <f t="shared" si="0"/>
        <v>30.173076923076923</v>
      </c>
      <c r="J22" s="286">
        <v>14</v>
      </c>
      <c r="K22" s="286">
        <v>1</v>
      </c>
      <c r="L22" s="287">
        <v>10892</v>
      </c>
      <c r="M22" s="287">
        <v>1813</v>
      </c>
      <c r="N22" s="284">
        <v>44589</v>
      </c>
      <c r="O22" s="283" t="s">
        <v>59</v>
      </c>
      <c r="P22" s="279"/>
      <c r="Q22" s="293"/>
      <c r="R22" s="293"/>
      <c r="S22" s="293"/>
      <c r="T22" s="293"/>
      <c r="U22" s="294"/>
      <c r="V22" s="294"/>
      <c r="W22" s="294"/>
      <c r="X22" s="8"/>
      <c r="Y22" s="295"/>
      <c r="Z22" s="295"/>
      <c r="AA22" s="278"/>
      <c r="AB22" s="278"/>
    </row>
    <row r="23" spans="1:35" ht="25.35" customHeight="1">
      <c r="A23" s="248"/>
      <c r="B23" s="248"/>
      <c r="C23" s="266" t="s">
        <v>29</v>
      </c>
      <c r="D23" s="280">
        <f>SUM(D13:D22)</f>
        <v>148415.95000000001</v>
      </c>
      <c r="E23" s="280">
        <v>177567.16</v>
      </c>
      <c r="F23" s="108">
        <f t="shared" ref="F23" si="1">(D23-E23)/E23</f>
        <v>-0.16417005261558495</v>
      </c>
      <c r="G23" s="280">
        <f t="shared" ref="G23" si="2">SUM(G13:G22)</f>
        <v>23793</v>
      </c>
      <c r="H23" s="280"/>
      <c r="I23" s="251"/>
      <c r="J23" s="250"/>
      <c r="K23" s="252"/>
      <c r="L23" s="253"/>
      <c r="M23" s="257"/>
      <c r="N23" s="254"/>
      <c r="O23" s="281"/>
      <c r="P23" s="279"/>
      <c r="R23" s="293"/>
      <c r="U23" s="279"/>
      <c r="V23" s="279"/>
      <c r="Y23" s="279"/>
    </row>
    <row r="24" spans="1:35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93"/>
      <c r="U24" s="279"/>
      <c r="V24" s="279"/>
      <c r="Y24" s="279"/>
    </row>
    <row r="25" spans="1:35" ht="25.35" customHeight="1">
      <c r="A25" s="282">
        <v>11</v>
      </c>
      <c r="B25" s="282">
        <v>9</v>
      </c>
      <c r="C25" s="288" t="s">
        <v>367</v>
      </c>
      <c r="D25" s="287">
        <v>7944.29</v>
      </c>
      <c r="E25" s="287">
        <v>8451.66</v>
      </c>
      <c r="F25" s="291">
        <f>(D25-E25)/E25</f>
        <v>-6.0031993714844176E-2</v>
      </c>
      <c r="G25" s="287">
        <v>1191</v>
      </c>
      <c r="H25" s="286">
        <v>59</v>
      </c>
      <c r="I25" s="286">
        <f>G25/H25</f>
        <v>20.1864406779661</v>
      </c>
      <c r="J25" s="286">
        <v>8</v>
      </c>
      <c r="K25" s="286">
        <v>10</v>
      </c>
      <c r="L25" s="287">
        <v>624128</v>
      </c>
      <c r="M25" s="287">
        <v>89914</v>
      </c>
      <c r="N25" s="284">
        <v>44526</v>
      </c>
      <c r="O25" s="283" t="s">
        <v>52</v>
      </c>
      <c r="P25" s="279"/>
      <c r="Q25" s="293"/>
      <c r="R25" s="293"/>
      <c r="S25" s="293"/>
      <c r="T25" s="293"/>
      <c r="U25" s="294"/>
      <c r="V25" s="294"/>
      <c r="W25" s="294"/>
      <c r="X25" s="8"/>
      <c r="Y25" s="295"/>
      <c r="Z25" s="295"/>
      <c r="AA25" s="278"/>
      <c r="AB25" s="278"/>
    </row>
    <row r="26" spans="1:35" ht="25.35" customHeight="1">
      <c r="A26" s="282">
        <v>12</v>
      </c>
      <c r="B26" s="282">
        <v>11</v>
      </c>
      <c r="C26" s="288" t="s">
        <v>456</v>
      </c>
      <c r="D26" s="287">
        <v>5540.97</v>
      </c>
      <c r="E26" s="286">
        <v>7163.6</v>
      </c>
      <c r="F26" s="291">
        <f>(D26-E26)/E26</f>
        <v>-0.22651041375844547</v>
      </c>
      <c r="G26" s="287">
        <v>1119</v>
      </c>
      <c r="H26" s="286">
        <v>100</v>
      </c>
      <c r="I26" s="286">
        <f>G26/H26</f>
        <v>11.19</v>
      </c>
      <c r="J26" s="286">
        <v>14</v>
      </c>
      <c r="K26" s="286">
        <v>2</v>
      </c>
      <c r="L26" s="287">
        <v>12704.57</v>
      </c>
      <c r="M26" s="287">
        <v>2600</v>
      </c>
      <c r="N26" s="284">
        <v>44582</v>
      </c>
      <c r="O26" s="283" t="s">
        <v>27</v>
      </c>
      <c r="P26" s="279"/>
      <c r="Q26" s="293"/>
      <c r="R26" s="293"/>
      <c r="S26" s="293"/>
      <c r="T26" s="293"/>
      <c r="U26" s="294"/>
      <c r="V26" s="294"/>
      <c r="W26" s="294"/>
      <c r="X26" s="8"/>
      <c r="Y26" s="295"/>
      <c r="Z26" s="295"/>
      <c r="AA26" s="278"/>
      <c r="AB26" s="278"/>
    </row>
    <row r="27" spans="1:35" ht="25.35" customHeight="1">
      <c r="A27" s="282">
        <v>13</v>
      </c>
      <c r="B27" s="282">
        <v>8</v>
      </c>
      <c r="C27" s="288" t="s">
        <v>447</v>
      </c>
      <c r="D27" s="287">
        <v>5445</v>
      </c>
      <c r="E27" s="286">
        <v>9353</v>
      </c>
      <c r="F27" s="291">
        <f>(D27-E27)/E27</f>
        <v>-0.4178338501015717</v>
      </c>
      <c r="G27" s="287">
        <v>891</v>
      </c>
      <c r="H27" s="286" t="s">
        <v>30</v>
      </c>
      <c r="I27" s="286" t="s">
        <v>30</v>
      </c>
      <c r="J27" s="286">
        <v>12</v>
      </c>
      <c r="K27" s="286">
        <v>3</v>
      </c>
      <c r="L27" s="287">
        <v>39049</v>
      </c>
      <c r="M27" s="287">
        <v>6617</v>
      </c>
      <c r="N27" s="284">
        <v>44575</v>
      </c>
      <c r="O27" s="283" t="s">
        <v>31</v>
      </c>
      <c r="P27" s="279"/>
      <c r="Q27" s="293"/>
      <c r="R27" s="293"/>
      <c r="S27" s="293"/>
      <c r="T27" s="293"/>
      <c r="U27" s="294"/>
      <c r="V27" s="294"/>
      <c r="W27" s="294"/>
      <c r="X27" s="8"/>
      <c r="Y27" s="295"/>
      <c r="Z27" s="295"/>
      <c r="AA27" s="278"/>
      <c r="AB27" s="278"/>
    </row>
    <row r="28" spans="1:35" ht="25.35" customHeight="1">
      <c r="A28" s="282">
        <v>14</v>
      </c>
      <c r="B28" s="282">
        <v>27</v>
      </c>
      <c r="C28" s="288" t="s">
        <v>481</v>
      </c>
      <c r="D28" s="287">
        <v>3800</v>
      </c>
      <c r="E28" s="287">
        <v>139</v>
      </c>
      <c r="F28" s="291">
        <f>(D28-E28)/E28</f>
        <v>26.338129496402878</v>
      </c>
      <c r="G28" s="287">
        <v>756</v>
      </c>
      <c r="H28" s="286">
        <v>5</v>
      </c>
      <c r="I28" s="286">
        <f>G28/H28</f>
        <v>151.19999999999999</v>
      </c>
      <c r="J28" s="286">
        <v>4</v>
      </c>
      <c r="K28" s="286">
        <v>12</v>
      </c>
      <c r="L28" s="287">
        <v>49950</v>
      </c>
      <c r="M28" s="287">
        <v>8556</v>
      </c>
      <c r="N28" s="284">
        <v>44512</v>
      </c>
      <c r="O28" s="283" t="s">
        <v>33</v>
      </c>
      <c r="P28" s="279"/>
      <c r="Q28" s="293"/>
      <c r="R28" s="293"/>
      <c r="S28" s="293"/>
      <c r="T28" s="293"/>
      <c r="U28" s="294"/>
      <c r="V28" s="294"/>
      <c r="W28" s="294"/>
      <c r="X28" s="8"/>
      <c r="Y28" s="295"/>
      <c r="Z28" s="295"/>
      <c r="AA28" s="278"/>
      <c r="AB28" s="278"/>
    </row>
    <row r="29" spans="1:35" ht="25.35" customHeight="1">
      <c r="A29" s="282">
        <v>15</v>
      </c>
      <c r="B29" s="282">
        <v>13</v>
      </c>
      <c r="C29" s="288" t="s">
        <v>458</v>
      </c>
      <c r="D29" s="287">
        <v>3473</v>
      </c>
      <c r="E29" s="286">
        <v>4555</v>
      </c>
      <c r="F29" s="291">
        <f>(D29-E29)/E29</f>
        <v>-0.23754116355653129</v>
      </c>
      <c r="G29" s="287">
        <v>513</v>
      </c>
      <c r="H29" s="286" t="s">
        <v>30</v>
      </c>
      <c r="I29" s="286" t="s">
        <v>30</v>
      </c>
      <c r="J29" s="286">
        <v>4</v>
      </c>
      <c r="K29" s="286">
        <v>2</v>
      </c>
      <c r="L29" s="287">
        <v>8028</v>
      </c>
      <c r="M29" s="287">
        <v>1261</v>
      </c>
      <c r="N29" s="284">
        <v>44582</v>
      </c>
      <c r="O29" s="283" t="s">
        <v>31</v>
      </c>
      <c r="P29" s="279"/>
      <c r="Q29" s="293"/>
      <c r="R29" s="293"/>
      <c r="S29" s="293"/>
      <c r="T29" s="293"/>
      <c r="U29" s="294"/>
      <c r="V29" s="294"/>
      <c r="W29" s="294"/>
      <c r="X29" s="8"/>
      <c r="Y29" s="295"/>
      <c r="Z29" s="295"/>
      <c r="AA29" s="278"/>
      <c r="AB29" s="278"/>
    </row>
    <row r="30" spans="1:35" ht="25.35" customHeight="1">
      <c r="A30" s="282">
        <v>16</v>
      </c>
      <c r="B30" s="282" t="s">
        <v>40</v>
      </c>
      <c r="C30" s="288" t="s">
        <v>466</v>
      </c>
      <c r="D30" s="287">
        <v>3318.34</v>
      </c>
      <c r="E30" s="286" t="s">
        <v>30</v>
      </c>
      <c r="F30" s="286" t="s">
        <v>30</v>
      </c>
      <c r="G30" s="287">
        <v>406</v>
      </c>
      <c r="H30" s="286">
        <v>8</v>
      </c>
      <c r="I30" s="286">
        <f>G30/H30</f>
        <v>50.75</v>
      </c>
      <c r="J30" s="286">
        <v>8</v>
      </c>
      <c r="K30" s="286">
        <v>0</v>
      </c>
      <c r="L30" s="287">
        <v>3318.34</v>
      </c>
      <c r="M30" s="287">
        <v>406</v>
      </c>
      <c r="N30" s="284" t="s">
        <v>190</v>
      </c>
      <c r="O30" s="283" t="s">
        <v>27</v>
      </c>
      <c r="P30" s="279"/>
      <c r="Q30" s="293"/>
      <c r="R30" s="293"/>
      <c r="S30" s="293"/>
      <c r="T30" s="293"/>
      <c r="U30" s="294"/>
      <c r="V30" s="294"/>
      <c r="W30" s="294"/>
      <c r="X30" s="278"/>
      <c r="Y30" s="8"/>
      <c r="Z30" s="295"/>
      <c r="AA30" s="295"/>
      <c r="AB30" s="278"/>
    </row>
    <row r="31" spans="1:35" ht="25.35" customHeight="1">
      <c r="A31" s="282">
        <v>17</v>
      </c>
      <c r="B31" s="282">
        <v>12</v>
      </c>
      <c r="C31" s="288" t="s">
        <v>440</v>
      </c>
      <c r="D31" s="287">
        <v>2556.7800000000002</v>
      </c>
      <c r="E31" s="286">
        <v>5508.67</v>
      </c>
      <c r="F31" s="291">
        <f>(D31-E31)/E31</f>
        <v>-0.53586255847600239</v>
      </c>
      <c r="G31" s="287">
        <v>368</v>
      </c>
      <c r="H31" s="286">
        <v>38</v>
      </c>
      <c r="I31" s="286">
        <f>G31/H31</f>
        <v>9.6842105263157894</v>
      </c>
      <c r="J31" s="286">
        <v>5</v>
      </c>
      <c r="K31" s="286">
        <v>4</v>
      </c>
      <c r="L31" s="287">
        <v>41636</v>
      </c>
      <c r="M31" s="287">
        <v>6013</v>
      </c>
      <c r="N31" s="284">
        <v>44568</v>
      </c>
      <c r="O31" s="283" t="s">
        <v>33</v>
      </c>
      <c r="P31" s="279"/>
      <c r="Q31" s="293"/>
      <c r="R31" s="293"/>
      <c r="S31" s="293"/>
      <c r="T31" s="293"/>
      <c r="U31" s="294"/>
      <c r="V31" s="294"/>
      <c r="W31" s="294"/>
      <c r="X31" s="278"/>
      <c r="Y31" s="8"/>
      <c r="Z31" s="295"/>
      <c r="AA31" s="295"/>
      <c r="AB31" s="278"/>
    </row>
    <row r="32" spans="1:35" ht="25.35" customHeight="1">
      <c r="A32" s="282">
        <v>18</v>
      </c>
      <c r="B32" s="282">
        <v>16</v>
      </c>
      <c r="C32" s="288" t="s">
        <v>417</v>
      </c>
      <c r="D32" s="287">
        <v>1930.36</v>
      </c>
      <c r="E32" s="287">
        <v>2228.38</v>
      </c>
      <c r="F32" s="291">
        <f>(D32-E32)/E32</f>
        <v>-0.13373841086349733</v>
      </c>
      <c r="G32" s="287">
        <v>276</v>
      </c>
      <c r="H32" s="286">
        <v>14</v>
      </c>
      <c r="I32" s="286">
        <f>G32/H32</f>
        <v>19.714285714285715</v>
      </c>
      <c r="J32" s="286">
        <v>3</v>
      </c>
      <c r="K32" s="286">
        <v>6</v>
      </c>
      <c r="L32" s="287">
        <v>191439.61</v>
      </c>
      <c r="M32" s="287">
        <v>28304</v>
      </c>
      <c r="N32" s="284">
        <v>44554</v>
      </c>
      <c r="O32" s="283" t="s">
        <v>27</v>
      </c>
      <c r="P32" s="279"/>
      <c r="Q32" s="293"/>
      <c r="R32" s="293"/>
      <c r="S32" s="293"/>
      <c r="T32" s="293"/>
      <c r="U32" s="294"/>
      <c r="V32" s="294"/>
      <c r="W32" s="278"/>
      <c r="X32" s="295"/>
      <c r="Y32" s="295"/>
      <c r="Z32" s="294"/>
      <c r="AA32" s="8"/>
      <c r="AB32" s="278"/>
    </row>
    <row r="33" spans="1:28" ht="25.35" customHeight="1">
      <c r="A33" s="282">
        <v>19</v>
      </c>
      <c r="B33" s="91">
        <v>14</v>
      </c>
      <c r="C33" s="288" t="s">
        <v>453</v>
      </c>
      <c r="D33" s="287">
        <v>1763</v>
      </c>
      <c r="E33" s="286">
        <v>4225</v>
      </c>
      <c r="F33" s="291">
        <f>(D33-E33)/E33</f>
        <v>-0.58272189349112424</v>
      </c>
      <c r="G33" s="287">
        <v>375</v>
      </c>
      <c r="H33" s="286" t="s">
        <v>30</v>
      </c>
      <c r="I33" s="286" t="s">
        <v>30</v>
      </c>
      <c r="J33" s="286">
        <v>8</v>
      </c>
      <c r="K33" s="286">
        <v>3</v>
      </c>
      <c r="L33" s="287">
        <v>22873</v>
      </c>
      <c r="M33" s="287">
        <v>4840</v>
      </c>
      <c r="N33" s="284">
        <v>44575</v>
      </c>
      <c r="O33" s="283" t="s">
        <v>31</v>
      </c>
      <c r="P33" s="78"/>
      <c r="Q33" s="293"/>
      <c r="R33" s="293"/>
      <c r="S33" s="293"/>
      <c r="T33" s="293"/>
      <c r="U33" s="294"/>
      <c r="V33" s="294"/>
      <c r="W33" s="8"/>
      <c r="X33" s="294"/>
      <c r="Y33" s="295"/>
      <c r="Z33" s="278"/>
      <c r="AA33" s="295"/>
      <c r="AB33" s="278"/>
    </row>
    <row r="34" spans="1:28" ht="25.35" customHeight="1">
      <c r="A34" s="282">
        <v>20</v>
      </c>
      <c r="B34" s="91">
        <v>17</v>
      </c>
      <c r="C34" s="288" t="s">
        <v>428</v>
      </c>
      <c r="D34" s="287">
        <v>1380.65</v>
      </c>
      <c r="E34" s="286">
        <v>2224.4499999999998</v>
      </c>
      <c r="F34" s="291">
        <f>(D34-E34)/E34</f>
        <v>-0.37932972195374126</v>
      </c>
      <c r="G34" s="287">
        <v>196</v>
      </c>
      <c r="H34" s="286">
        <v>11</v>
      </c>
      <c r="I34" s="286">
        <f>G34/H34</f>
        <v>17.818181818181817</v>
      </c>
      <c r="J34" s="286">
        <v>3</v>
      </c>
      <c r="K34" s="286">
        <v>5</v>
      </c>
      <c r="L34" s="287">
        <v>60177</v>
      </c>
      <c r="M34" s="287">
        <v>9166</v>
      </c>
      <c r="N34" s="284">
        <v>44561</v>
      </c>
      <c r="O34" s="283" t="s">
        <v>32</v>
      </c>
      <c r="P34" s="78"/>
      <c r="Q34" s="293"/>
      <c r="R34" s="293"/>
      <c r="S34" s="293"/>
      <c r="T34" s="293"/>
      <c r="U34" s="294"/>
      <c r="V34" s="294"/>
      <c r="W34" s="8"/>
      <c r="X34" s="294"/>
      <c r="Y34" s="295"/>
      <c r="Z34" s="278"/>
      <c r="AA34" s="295"/>
      <c r="AB34" s="278"/>
    </row>
    <row r="35" spans="1:28" ht="25.2" customHeight="1">
      <c r="A35" s="248"/>
      <c r="B35" s="248"/>
      <c r="C35" s="266" t="s">
        <v>85</v>
      </c>
      <c r="D35" s="280">
        <f>SUM(D23:D34)</f>
        <v>185568.34</v>
      </c>
      <c r="E35" s="280">
        <v>210001.70000000004</v>
      </c>
      <c r="F35" s="108">
        <f>(D35-E35)/E35</f>
        <v>-0.11634839146540261</v>
      </c>
      <c r="G35" s="280">
        <f t="shared" ref="G35" si="3">SUM(G23:G34)</f>
        <v>29884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28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8" ht="25.35" customHeight="1">
      <c r="A37" s="282">
        <v>21</v>
      </c>
      <c r="B37" s="282">
        <v>19</v>
      </c>
      <c r="C37" s="288" t="s">
        <v>368</v>
      </c>
      <c r="D37" s="287">
        <v>1254.79</v>
      </c>
      <c r="E37" s="287">
        <v>1561.67</v>
      </c>
      <c r="F37" s="291">
        <f>(D37-E37)/E37</f>
        <v>-0.19650758482906125</v>
      </c>
      <c r="G37" s="287">
        <v>240</v>
      </c>
      <c r="H37" s="286">
        <v>8</v>
      </c>
      <c r="I37" s="286">
        <f>G37/H37</f>
        <v>30</v>
      </c>
      <c r="J37" s="286">
        <v>3</v>
      </c>
      <c r="K37" s="286">
        <v>10</v>
      </c>
      <c r="L37" s="287">
        <v>183803</v>
      </c>
      <c r="M37" s="287">
        <v>36743</v>
      </c>
      <c r="N37" s="284">
        <v>44526</v>
      </c>
      <c r="O37" s="283" t="s">
        <v>32</v>
      </c>
      <c r="P37" s="279"/>
      <c r="Q37" s="293"/>
      <c r="R37" s="293"/>
      <c r="S37" s="293"/>
      <c r="T37" s="293"/>
      <c r="U37" s="294"/>
      <c r="V37" s="294"/>
      <c r="W37" s="294"/>
      <c r="X37" s="278"/>
      <c r="Y37" s="294"/>
      <c r="Z37" s="295"/>
      <c r="AA37" s="295"/>
      <c r="AB37" s="278"/>
    </row>
    <row r="38" spans="1:28" ht="25.35" customHeight="1">
      <c r="A38" s="282">
        <v>22</v>
      </c>
      <c r="B38" s="282">
        <v>10</v>
      </c>
      <c r="C38" s="288" t="s">
        <v>457</v>
      </c>
      <c r="D38" s="287">
        <v>836.15000000000009</v>
      </c>
      <c r="E38" s="286">
        <v>7462.4800000000005</v>
      </c>
      <c r="F38" s="291">
        <f>(D38-E38)/E38</f>
        <v>-0.88795279853346332</v>
      </c>
      <c r="G38" s="287">
        <v>142</v>
      </c>
      <c r="H38" s="286">
        <v>21</v>
      </c>
      <c r="I38" s="286">
        <f>G38/H38</f>
        <v>6.7619047619047619</v>
      </c>
      <c r="J38" s="286">
        <v>6</v>
      </c>
      <c r="K38" s="286">
        <v>2</v>
      </c>
      <c r="L38" s="287">
        <v>8298.6299999999992</v>
      </c>
      <c r="M38" s="287">
        <v>1273</v>
      </c>
      <c r="N38" s="284">
        <v>44582</v>
      </c>
      <c r="O38" s="283" t="s">
        <v>43</v>
      </c>
      <c r="P38" s="279"/>
      <c r="Q38" s="293"/>
      <c r="R38" s="293"/>
      <c r="S38" s="293"/>
      <c r="T38" s="293"/>
      <c r="U38" s="294"/>
      <c r="V38" s="294"/>
      <c r="W38" s="8"/>
      <c r="X38" s="278"/>
      <c r="Y38" s="294"/>
      <c r="Z38" s="295"/>
      <c r="AA38" s="295"/>
      <c r="AB38" s="278"/>
    </row>
    <row r="39" spans="1:28" ht="25.35" customHeight="1">
      <c r="A39" s="282">
        <v>23</v>
      </c>
      <c r="B39" s="282" t="s">
        <v>40</v>
      </c>
      <c r="C39" s="288" t="s">
        <v>467</v>
      </c>
      <c r="D39" s="287">
        <v>756</v>
      </c>
      <c r="E39" s="286" t="s">
        <v>30</v>
      </c>
      <c r="F39" s="286" t="s">
        <v>30</v>
      </c>
      <c r="G39" s="287">
        <v>189</v>
      </c>
      <c r="H39" s="286" t="s">
        <v>30</v>
      </c>
      <c r="I39" s="286" t="s">
        <v>30</v>
      </c>
      <c r="J39" s="286">
        <v>4</v>
      </c>
      <c r="K39" s="286">
        <v>0</v>
      </c>
      <c r="L39" s="287">
        <v>756</v>
      </c>
      <c r="M39" s="287">
        <v>189</v>
      </c>
      <c r="N39" s="284" t="s">
        <v>190</v>
      </c>
      <c r="O39" s="283" t="s">
        <v>31</v>
      </c>
      <c r="P39" s="279"/>
      <c r="Q39" s="293"/>
      <c r="R39" s="293"/>
      <c r="S39" s="293"/>
      <c r="T39" s="293"/>
      <c r="U39" s="294"/>
      <c r="V39" s="294"/>
      <c r="W39" s="8"/>
      <c r="X39" s="278"/>
      <c r="Y39" s="294"/>
      <c r="Z39" s="295"/>
      <c r="AA39" s="295"/>
      <c r="AB39" s="278"/>
    </row>
    <row r="40" spans="1:28" ht="25.35" customHeight="1">
      <c r="A40" s="282">
        <v>24</v>
      </c>
      <c r="B40" s="282">
        <v>20</v>
      </c>
      <c r="C40" s="288" t="s">
        <v>286</v>
      </c>
      <c r="D40" s="287">
        <v>600</v>
      </c>
      <c r="E40" s="287">
        <v>1005</v>
      </c>
      <c r="F40" s="291">
        <f>(D40-E40)/E40</f>
        <v>-0.40298507462686567</v>
      </c>
      <c r="G40" s="287">
        <v>101</v>
      </c>
      <c r="H40" s="286">
        <v>3</v>
      </c>
      <c r="I40" s="286">
        <f t="shared" ref="I40:I46" si="4">G40/H40</f>
        <v>33.666666666666664</v>
      </c>
      <c r="J40" s="286">
        <v>2</v>
      </c>
      <c r="K40" s="286">
        <v>20</v>
      </c>
      <c r="L40" s="287">
        <v>153668</v>
      </c>
      <c r="M40" s="287">
        <v>27166</v>
      </c>
      <c r="N40" s="284">
        <v>44456</v>
      </c>
      <c r="O40" s="283" t="s">
        <v>287</v>
      </c>
      <c r="P40" s="279"/>
      <c r="Q40" s="293"/>
      <c r="R40" s="293"/>
      <c r="S40" s="293"/>
      <c r="T40" s="293"/>
      <c r="U40" s="294"/>
      <c r="V40" s="294"/>
      <c r="W40" s="8"/>
      <c r="X40" s="278"/>
      <c r="Y40" s="294"/>
      <c r="Z40" s="295"/>
      <c r="AA40" s="295"/>
      <c r="AB40" s="278"/>
    </row>
    <row r="41" spans="1:28" ht="25.35" customHeight="1">
      <c r="A41" s="282">
        <v>25</v>
      </c>
      <c r="B41" s="290" t="s">
        <v>30</v>
      </c>
      <c r="C41" s="288" t="s">
        <v>469</v>
      </c>
      <c r="D41" s="287">
        <v>432</v>
      </c>
      <c r="E41" s="286" t="s">
        <v>30</v>
      </c>
      <c r="F41" s="286" t="s">
        <v>30</v>
      </c>
      <c r="G41" s="287">
        <v>74</v>
      </c>
      <c r="H41" s="286">
        <v>1</v>
      </c>
      <c r="I41" s="286">
        <f t="shared" si="4"/>
        <v>74</v>
      </c>
      <c r="J41" s="286">
        <v>1</v>
      </c>
      <c r="K41" s="286" t="s">
        <v>30</v>
      </c>
      <c r="L41" s="287">
        <v>5727</v>
      </c>
      <c r="M41" s="287">
        <v>1805</v>
      </c>
      <c r="N41" s="284">
        <v>41957</v>
      </c>
      <c r="O41" s="283" t="s">
        <v>59</v>
      </c>
      <c r="P41" s="279"/>
      <c r="Q41" s="293"/>
      <c r="R41" s="293"/>
      <c r="S41" s="293"/>
      <c r="T41" s="293"/>
      <c r="U41" s="294"/>
      <c r="V41" s="294"/>
      <c r="W41" s="294"/>
      <c r="X41" s="295"/>
      <c r="Y41" s="295"/>
      <c r="Z41" s="8"/>
      <c r="AA41" s="278"/>
      <c r="AB41" s="278"/>
    </row>
    <row r="42" spans="1:28" ht="25.35" customHeight="1">
      <c r="A42" s="282">
        <v>26</v>
      </c>
      <c r="B42" s="290" t="s">
        <v>30</v>
      </c>
      <c r="C42" s="288" t="s">
        <v>444</v>
      </c>
      <c r="D42" s="287">
        <v>381</v>
      </c>
      <c r="E42" s="286" t="s">
        <v>30</v>
      </c>
      <c r="F42" s="286" t="s">
        <v>30</v>
      </c>
      <c r="G42" s="287">
        <v>65</v>
      </c>
      <c r="H42" s="286">
        <v>8</v>
      </c>
      <c r="I42" s="286">
        <f t="shared" si="4"/>
        <v>8.125</v>
      </c>
      <c r="J42" s="286">
        <v>4</v>
      </c>
      <c r="K42" s="286">
        <v>4</v>
      </c>
      <c r="L42" s="287">
        <v>1599.4</v>
      </c>
      <c r="M42" s="287">
        <v>288</v>
      </c>
      <c r="N42" s="284">
        <v>44568</v>
      </c>
      <c r="O42" s="283" t="s">
        <v>56</v>
      </c>
      <c r="P42" s="279"/>
      <c r="Q42" s="293"/>
      <c r="R42" s="293"/>
      <c r="S42" s="293"/>
      <c r="T42" s="293"/>
      <c r="U42" s="293"/>
      <c r="V42" s="294"/>
      <c r="W42" s="294"/>
      <c r="X42" s="278"/>
      <c r="Y42" s="295"/>
      <c r="Z42" s="295"/>
    </row>
    <row r="43" spans="1:28" ht="25.35" customHeight="1">
      <c r="A43" s="282">
        <v>27</v>
      </c>
      <c r="B43" s="282">
        <v>24</v>
      </c>
      <c r="C43" s="288" t="s">
        <v>360</v>
      </c>
      <c r="D43" s="287">
        <v>365</v>
      </c>
      <c r="E43" s="287">
        <v>322</v>
      </c>
      <c r="F43" s="291">
        <f t="shared" ref="F43" si="5">(D43-E43)/E43</f>
        <v>0.13354037267080746</v>
      </c>
      <c r="G43" s="287">
        <v>71</v>
      </c>
      <c r="H43" s="286">
        <v>6</v>
      </c>
      <c r="I43" s="286">
        <f t="shared" si="4"/>
        <v>11.833333333333334</v>
      </c>
      <c r="J43" s="286">
        <v>2</v>
      </c>
      <c r="K43" s="286">
        <v>10</v>
      </c>
      <c r="L43" s="287">
        <v>29391.25</v>
      </c>
      <c r="M43" s="287">
        <v>5209</v>
      </c>
      <c r="N43" s="284">
        <v>44519</v>
      </c>
      <c r="O43" s="283" t="s">
        <v>361</v>
      </c>
      <c r="P43" s="78"/>
      <c r="Q43" s="293"/>
      <c r="R43" s="293"/>
      <c r="S43" s="293"/>
      <c r="T43" s="293"/>
      <c r="U43" s="294"/>
      <c r="V43" s="294"/>
      <c r="W43" s="8"/>
      <c r="X43" s="278"/>
      <c r="Y43" s="294"/>
      <c r="Z43" s="295"/>
      <c r="AA43" s="295"/>
      <c r="AB43" s="278"/>
    </row>
    <row r="44" spans="1:28" ht="25.35" customHeight="1">
      <c r="A44" s="282">
        <v>28</v>
      </c>
      <c r="B44" s="282">
        <v>23</v>
      </c>
      <c r="C44" s="288" t="s">
        <v>390</v>
      </c>
      <c r="D44" s="287">
        <v>324</v>
      </c>
      <c r="E44" s="286">
        <v>438</v>
      </c>
      <c r="F44" s="291">
        <f>(D44-E44)/E44</f>
        <v>-0.26027397260273971</v>
      </c>
      <c r="G44" s="287">
        <v>59</v>
      </c>
      <c r="H44" s="286">
        <v>4</v>
      </c>
      <c r="I44" s="286">
        <f t="shared" si="4"/>
        <v>14.75</v>
      </c>
      <c r="J44" s="286">
        <v>1</v>
      </c>
      <c r="K44" s="286">
        <v>9</v>
      </c>
      <c r="L44" s="287">
        <v>10392</v>
      </c>
      <c r="M44" s="287">
        <v>2140</v>
      </c>
      <c r="N44" s="284">
        <v>44533</v>
      </c>
      <c r="O44" s="283" t="s">
        <v>59</v>
      </c>
      <c r="P44" s="279"/>
      <c r="Q44" s="293"/>
      <c r="R44" s="293"/>
      <c r="S44" s="293"/>
      <c r="T44" s="293"/>
      <c r="U44" s="294"/>
      <c r="V44" s="294"/>
      <c r="W44" s="8"/>
      <c r="X44" s="278"/>
      <c r="Y44" s="294"/>
      <c r="Z44" s="295"/>
      <c r="AA44" s="295"/>
      <c r="AB44" s="278"/>
    </row>
    <row r="45" spans="1:28" ht="25.35" customHeight="1">
      <c r="A45" s="282">
        <v>29</v>
      </c>
      <c r="B45" s="282">
        <v>22</v>
      </c>
      <c r="C45" s="288" t="s">
        <v>482</v>
      </c>
      <c r="D45" s="287">
        <v>244</v>
      </c>
      <c r="E45" s="286">
        <v>472</v>
      </c>
      <c r="F45" s="291">
        <f>(D45-E45)/E45</f>
        <v>-0.48305084745762711</v>
      </c>
      <c r="G45" s="287">
        <v>38</v>
      </c>
      <c r="H45" s="286">
        <v>4</v>
      </c>
      <c r="I45" s="286">
        <f t="shared" si="4"/>
        <v>9.5</v>
      </c>
      <c r="J45" s="286">
        <v>1</v>
      </c>
      <c r="K45" s="286">
        <v>5</v>
      </c>
      <c r="L45" s="287">
        <v>7447</v>
      </c>
      <c r="M45" s="287">
        <v>1403</v>
      </c>
      <c r="N45" s="284">
        <v>44561</v>
      </c>
      <c r="O45" s="283" t="s">
        <v>59</v>
      </c>
      <c r="P45" s="279"/>
      <c r="Q45" s="293"/>
      <c r="R45" s="293"/>
      <c r="S45" s="293"/>
      <c r="T45" s="293"/>
      <c r="U45" s="294"/>
      <c r="V45" s="294"/>
      <c r="W45" s="295"/>
      <c r="X45" s="278"/>
      <c r="Y45" s="295"/>
      <c r="Z45" s="8"/>
      <c r="AA45" s="294"/>
      <c r="AB45" s="278"/>
    </row>
    <row r="46" spans="1:28" ht="25.35" customHeight="1">
      <c r="A46" s="282">
        <v>30</v>
      </c>
      <c r="B46" s="290" t="s">
        <v>30</v>
      </c>
      <c r="C46" s="288" t="s">
        <v>468</v>
      </c>
      <c r="D46" s="287">
        <v>173</v>
      </c>
      <c r="E46" s="286" t="s">
        <v>30</v>
      </c>
      <c r="F46" s="286" t="s">
        <v>30</v>
      </c>
      <c r="G46" s="287">
        <v>38</v>
      </c>
      <c r="H46" s="286">
        <v>2</v>
      </c>
      <c r="I46" s="286">
        <f t="shared" si="4"/>
        <v>19</v>
      </c>
      <c r="J46" s="286">
        <v>2</v>
      </c>
      <c r="K46" s="286" t="s">
        <v>30</v>
      </c>
      <c r="L46" s="287">
        <v>9523</v>
      </c>
      <c r="M46" s="287">
        <v>1721</v>
      </c>
      <c r="N46" s="284">
        <v>44484</v>
      </c>
      <c r="O46" s="283" t="s">
        <v>59</v>
      </c>
      <c r="P46" s="279"/>
      <c r="Q46" s="293"/>
      <c r="R46" s="293"/>
      <c r="S46" s="293"/>
      <c r="T46" s="293"/>
      <c r="U46" s="293"/>
      <c r="V46" s="293"/>
      <c r="W46" s="293"/>
      <c r="X46" s="293"/>
      <c r="Y46" s="294"/>
      <c r="Z46" s="295"/>
      <c r="AA46" s="295"/>
      <c r="AB46" s="278"/>
    </row>
    <row r="47" spans="1:28" ht="25.2" customHeight="1">
      <c r="A47" s="248"/>
      <c r="B47" s="248"/>
      <c r="C47" s="266" t="s">
        <v>116</v>
      </c>
      <c r="D47" s="280">
        <f>SUM(D35:D46)</f>
        <v>190934.28</v>
      </c>
      <c r="E47" s="280">
        <v>213073.80000000005</v>
      </c>
      <c r="F47" s="108">
        <f>(D47-E47)/E47</f>
        <v>-0.10390540742221729</v>
      </c>
      <c r="G47" s="280">
        <f>SUM(G35:G46)</f>
        <v>30901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28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8" ht="25.35" customHeight="1">
      <c r="A49" s="282">
        <v>31</v>
      </c>
      <c r="B49" s="282">
        <v>28</v>
      </c>
      <c r="C49" s="288" t="s">
        <v>443</v>
      </c>
      <c r="D49" s="287">
        <v>90</v>
      </c>
      <c r="E49" s="286">
        <v>114</v>
      </c>
      <c r="F49" s="291">
        <f>(D49-E49)/E49</f>
        <v>-0.21052631578947367</v>
      </c>
      <c r="G49" s="287">
        <v>24</v>
      </c>
      <c r="H49" s="286">
        <v>1</v>
      </c>
      <c r="I49" s="286">
        <f>G49/H49</f>
        <v>24</v>
      </c>
      <c r="J49" s="286">
        <v>1</v>
      </c>
      <c r="K49" s="286">
        <v>3</v>
      </c>
      <c r="L49" s="287">
        <v>2862</v>
      </c>
      <c r="M49" s="287">
        <v>582</v>
      </c>
      <c r="N49" s="284">
        <v>44568</v>
      </c>
      <c r="O49" s="283" t="s">
        <v>59</v>
      </c>
      <c r="P49" s="279"/>
      <c r="Q49" s="293"/>
      <c r="R49" s="293"/>
      <c r="S49" s="293"/>
      <c r="T49" s="295"/>
      <c r="U49" s="295"/>
      <c r="V49" s="294"/>
      <c r="W49" s="295"/>
      <c r="X49" s="294"/>
      <c r="Y49" s="278"/>
      <c r="Z49" s="295"/>
      <c r="AA49" s="8"/>
      <c r="AB49" s="278"/>
    </row>
    <row r="50" spans="1:28" ht="25.35" customHeight="1">
      <c r="A50" s="282">
        <v>32</v>
      </c>
      <c r="B50" s="282">
        <v>25</v>
      </c>
      <c r="C50" s="288" t="s">
        <v>389</v>
      </c>
      <c r="D50" s="287">
        <v>74</v>
      </c>
      <c r="E50" s="287">
        <v>216.1</v>
      </c>
      <c r="F50" s="291">
        <f>(D50-E50)/E50</f>
        <v>-0.65756594169366034</v>
      </c>
      <c r="G50" s="287">
        <v>12</v>
      </c>
      <c r="H50" s="286">
        <v>1</v>
      </c>
      <c r="I50" s="286">
        <f>G50/H50</f>
        <v>12</v>
      </c>
      <c r="J50" s="286">
        <v>1</v>
      </c>
      <c r="K50" s="286">
        <v>9</v>
      </c>
      <c r="L50" s="287">
        <v>10478.41</v>
      </c>
      <c r="M50" s="287">
        <v>1871</v>
      </c>
      <c r="N50" s="284">
        <v>44533</v>
      </c>
      <c r="O50" s="283" t="s">
        <v>43</v>
      </c>
      <c r="P50" s="279"/>
      <c r="Q50" s="293"/>
      <c r="R50" s="293"/>
      <c r="S50" s="293"/>
      <c r="T50" s="293"/>
      <c r="U50" s="294"/>
      <c r="V50" s="294"/>
      <c r="W50" s="278"/>
      <c r="X50" s="295"/>
      <c r="Y50" s="295"/>
      <c r="Z50" s="294"/>
      <c r="AA50" s="8"/>
      <c r="AB50" s="278"/>
    </row>
    <row r="51" spans="1:28" ht="25.35" customHeight="1">
      <c r="A51" s="248"/>
      <c r="B51" s="248"/>
      <c r="C51" s="266" t="s">
        <v>154</v>
      </c>
      <c r="D51" s="280">
        <f>SUM(D47:D50)</f>
        <v>191098.28</v>
      </c>
      <c r="E51" s="280">
        <v>213124.80000000005</v>
      </c>
      <c r="F51" s="108">
        <f>(D51-E51)/E51</f>
        <v>-0.10335033745486233</v>
      </c>
      <c r="G51" s="280">
        <f>SUM(G47:G50)</f>
        <v>30937</v>
      </c>
      <c r="H51" s="280"/>
      <c r="I51" s="251"/>
      <c r="J51" s="250"/>
      <c r="K51" s="252"/>
      <c r="L51" s="253"/>
      <c r="M51" s="257"/>
      <c r="N51" s="254"/>
      <c r="O51" s="281"/>
      <c r="R51" s="279"/>
    </row>
    <row r="52" spans="1:28" ht="23.1" customHeight="1"/>
    <row r="53" spans="1:28" ht="17.25" customHeight="1"/>
    <row r="64" spans="1:28">
      <c r="R64" s="279"/>
    </row>
    <row r="69" spans="16:16">
      <c r="P69" s="279"/>
    </row>
    <row r="73" spans="16:16" ht="12" customHeight="1"/>
  </sheetData>
  <sortState xmlns:xlrd2="http://schemas.microsoft.com/office/spreadsheetml/2017/richdata2" ref="B13:O50">
    <sortCondition descending="1" ref="D13:D50"/>
  </sortState>
  <mergeCells count="19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G6:G7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9786-7306-4401-83CA-8222E1B0B619}">
  <dimension ref="A1:Z73"/>
  <sheetViews>
    <sheetView topLeftCell="A29" zoomScale="60" zoomScaleNormal="60" workbookViewId="0">
      <selection activeCell="L34" sqref="L34:M34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3.6640625" style="58" customWidth="1"/>
    <col min="24" max="24" width="14.88671875" style="58" customWidth="1"/>
    <col min="25" max="25" width="8.88671875" style="58"/>
    <col min="26" max="26" width="12" style="58" bestFit="1" customWidth="1"/>
    <col min="27" max="16384" width="8.88671875" style="58"/>
  </cols>
  <sheetData>
    <row r="1" spans="1:26" ht="19.5" customHeight="1">
      <c r="E1" s="2" t="s">
        <v>104</v>
      </c>
      <c r="F1" s="2"/>
      <c r="G1" s="2"/>
      <c r="H1" s="2"/>
      <c r="I1" s="2"/>
    </row>
    <row r="2" spans="1:26" ht="19.5" customHeight="1">
      <c r="E2" s="2" t="s">
        <v>105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102</v>
      </c>
      <c r="E6" s="4" t="s">
        <v>94</v>
      </c>
      <c r="F6" s="343"/>
      <c r="G6" s="4" t="s">
        <v>102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101"/>
      <c r="E9" s="101"/>
      <c r="F9" s="342" t="s">
        <v>15</v>
      </c>
      <c r="G9" s="101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>
      <c r="A10" s="346"/>
      <c r="B10" s="346"/>
      <c r="C10" s="343"/>
      <c r="D10" s="102" t="s">
        <v>103</v>
      </c>
      <c r="E10" s="102" t="s">
        <v>95</v>
      </c>
      <c r="F10" s="343"/>
      <c r="G10" s="102" t="s">
        <v>103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102" t="s">
        <v>14</v>
      </c>
      <c r="E11" s="4" t="s">
        <v>14</v>
      </c>
      <c r="F11" s="343"/>
      <c r="G11" s="102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60"/>
      <c r="T11" s="60"/>
      <c r="U11" s="59"/>
    </row>
    <row r="12" spans="1:26" ht="15.6" customHeight="1" thickBot="1">
      <c r="A12" s="346"/>
      <c r="B12" s="347"/>
      <c r="C12" s="344"/>
      <c r="D12" s="103"/>
      <c r="E12" s="5" t="s">
        <v>2</v>
      </c>
      <c r="F12" s="344"/>
      <c r="G12" s="103" t="s">
        <v>17</v>
      </c>
      <c r="H12" s="32"/>
      <c r="I12" s="344"/>
      <c r="J12" s="32"/>
      <c r="K12" s="32"/>
      <c r="L12" s="32"/>
      <c r="M12" s="32"/>
      <c r="N12" s="32"/>
      <c r="O12" s="344"/>
      <c r="R12" s="60"/>
      <c r="T12" s="60"/>
      <c r="U12" s="59"/>
      <c r="V12" s="59"/>
      <c r="W12" s="59"/>
      <c r="X12" s="33"/>
      <c r="Z12" s="8"/>
    </row>
    <row r="13" spans="1:26" ht="25.35" customHeight="1">
      <c r="A13" s="62">
        <v>1</v>
      </c>
      <c r="B13" s="62" t="s">
        <v>67</v>
      </c>
      <c r="C13" s="46" t="s">
        <v>93</v>
      </c>
      <c r="D13" s="68">
        <v>22127.99</v>
      </c>
      <c r="E13" s="66" t="s">
        <v>30</v>
      </c>
      <c r="F13" s="66" t="s">
        <v>30</v>
      </c>
      <c r="G13" s="68">
        <v>4683</v>
      </c>
      <c r="H13" s="66">
        <v>286</v>
      </c>
      <c r="I13" s="66">
        <f>G13/H13</f>
        <v>16.374125874125873</v>
      </c>
      <c r="J13" s="66">
        <v>17</v>
      </c>
      <c r="K13" s="66">
        <v>1</v>
      </c>
      <c r="L13" s="68">
        <v>22440</v>
      </c>
      <c r="M13" s="68">
        <v>4754</v>
      </c>
      <c r="N13" s="64">
        <v>44337</v>
      </c>
      <c r="O13" s="63" t="s">
        <v>32</v>
      </c>
      <c r="P13" s="60"/>
      <c r="R13" s="65"/>
      <c r="T13" s="60"/>
      <c r="U13" s="59"/>
      <c r="V13" s="59"/>
      <c r="W13" s="59"/>
      <c r="X13" s="59"/>
      <c r="Y13" s="59"/>
      <c r="Z13" s="60"/>
    </row>
    <row r="14" spans="1:26" ht="25.35" customHeight="1">
      <c r="A14" s="62">
        <v>2</v>
      </c>
      <c r="B14" s="62">
        <v>1</v>
      </c>
      <c r="C14" s="46" t="s">
        <v>79</v>
      </c>
      <c r="D14" s="68">
        <v>12752.18</v>
      </c>
      <c r="E14" s="66">
        <v>22490.73</v>
      </c>
      <c r="F14" s="89">
        <f>(D14-E14)/E14</f>
        <v>-0.43300284161518987</v>
      </c>
      <c r="G14" s="68">
        <v>1983</v>
      </c>
      <c r="H14" s="66">
        <v>145</v>
      </c>
      <c r="I14" s="66">
        <f>G14/H14</f>
        <v>13.675862068965516</v>
      </c>
      <c r="J14" s="66">
        <v>11</v>
      </c>
      <c r="K14" s="66">
        <v>2</v>
      </c>
      <c r="L14" s="68">
        <v>38678.050000000003</v>
      </c>
      <c r="M14" s="68">
        <v>6050</v>
      </c>
      <c r="N14" s="64">
        <v>44330</v>
      </c>
      <c r="O14" s="63" t="s">
        <v>27</v>
      </c>
      <c r="P14" s="60"/>
      <c r="R14" s="65"/>
      <c r="T14" s="60"/>
      <c r="U14" s="59"/>
      <c r="V14" s="59"/>
      <c r="W14" s="59"/>
      <c r="X14" s="59"/>
      <c r="Y14" s="59"/>
      <c r="Z14" s="60"/>
    </row>
    <row r="15" spans="1:26" ht="25.35" customHeight="1">
      <c r="A15" s="62">
        <v>3</v>
      </c>
      <c r="B15" s="62" t="s">
        <v>67</v>
      </c>
      <c r="C15" s="46" t="s">
        <v>106</v>
      </c>
      <c r="D15" s="68">
        <v>10698.47</v>
      </c>
      <c r="E15" s="66" t="s">
        <v>30</v>
      </c>
      <c r="F15" s="66" t="s">
        <v>30</v>
      </c>
      <c r="G15" s="68">
        <v>1666</v>
      </c>
      <c r="H15" s="66">
        <v>169</v>
      </c>
      <c r="I15" s="66">
        <f>G15/H15</f>
        <v>9.8579881656804726</v>
      </c>
      <c r="J15" s="66">
        <v>14</v>
      </c>
      <c r="K15" s="66">
        <v>1</v>
      </c>
      <c r="L15" s="68">
        <v>10698.47</v>
      </c>
      <c r="M15" s="68">
        <v>1666</v>
      </c>
      <c r="N15" s="64">
        <v>44337</v>
      </c>
      <c r="O15" s="63" t="s">
        <v>27</v>
      </c>
      <c r="P15" s="60"/>
      <c r="R15" s="65"/>
      <c r="T15" s="60"/>
      <c r="U15" s="59"/>
      <c r="V15" s="59"/>
      <c r="W15" s="59"/>
      <c r="X15" s="59"/>
      <c r="Y15" s="59"/>
      <c r="Z15" s="60"/>
    </row>
    <row r="16" spans="1:26" ht="25.35" customHeight="1">
      <c r="A16" s="62">
        <v>4</v>
      </c>
      <c r="B16" s="91" t="s">
        <v>67</v>
      </c>
      <c r="C16" s="46" t="s">
        <v>107</v>
      </c>
      <c r="D16" s="68">
        <v>7785</v>
      </c>
      <c r="E16" s="66" t="s">
        <v>30</v>
      </c>
      <c r="F16" s="66" t="s">
        <v>30</v>
      </c>
      <c r="G16" s="68">
        <v>1255</v>
      </c>
      <c r="H16" s="66" t="s">
        <v>30</v>
      </c>
      <c r="I16" s="66" t="s">
        <v>30</v>
      </c>
      <c r="J16" s="66">
        <v>6</v>
      </c>
      <c r="K16" s="66">
        <v>1</v>
      </c>
      <c r="L16" s="68">
        <v>7785</v>
      </c>
      <c r="M16" s="68">
        <v>1255</v>
      </c>
      <c r="N16" s="64">
        <v>44337</v>
      </c>
      <c r="O16" s="63" t="s">
        <v>31</v>
      </c>
      <c r="P16" s="60"/>
      <c r="R16" s="65"/>
      <c r="T16" s="60"/>
      <c r="U16" s="59"/>
      <c r="V16" s="59"/>
      <c r="W16" s="59"/>
      <c r="X16" s="60"/>
      <c r="Y16" s="59"/>
      <c r="Z16" s="59"/>
    </row>
    <row r="17" spans="1:26" ht="25.35" customHeight="1">
      <c r="A17" s="62">
        <v>5</v>
      </c>
      <c r="B17" s="94">
        <v>3</v>
      </c>
      <c r="C17" s="46" t="s">
        <v>69</v>
      </c>
      <c r="D17" s="68">
        <v>7451.12</v>
      </c>
      <c r="E17" s="66">
        <v>13471.24</v>
      </c>
      <c r="F17" s="89">
        <f>(D17-E17)/E17</f>
        <v>-0.44688684931750899</v>
      </c>
      <c r="G17" s="68">
        <v>1534</v>
      </c>
      <c r="H17" s="66">
        <v>168</v>
      </c>
      <c r="I17" s="66">
        <f>G17/H17</f>
        <v>9.1309523809523814</v>
      </c>
      <c r="J17" s="66">
        <v>10</v>
      </c>
      <c r="K17" s="66">
        <v>3</v>
      </c>
      <c r="L17" s="68">
        <v>44196.72</v>
      </c>
      <c r="M17" s="68">
        <v>9111</v>
      </c>
      <c r="N17" s="64">
        <v>44323</v>
      </c>
      <c r="O17" s="63" t="s">
        <v>34</v>
      </c>
      <c r="P17" s="60"/>
      <c r="Q17" s="98"/>
      <c r="R17" s="98"/>
      <c r="S17" s="98"/>
      <c r="T17" s="98"/>
      <c r="U17" s="98"/>
      <c r="V17" s="99"/>
      <c r="W17" s="99"/>
      <c r="X17" s="100"/>
      <c r="Y17" s="100"/>
      <c r="Z17" s="59"/>
    </row>
    <row r="18" spans="1:26" ht="25.35" customHeight="1">
      <c r="A18" s="62">
        <v>6</v>
      </c>
      <c r="B18" s="94">
        <v>2</v>
      </c>
      <c r="C18" s="92" t="s">
        <v>72</v>
      </c>
      <c r="D18" s="68">
        <v>6406.81</v>
      </c>
      <c r="E18" s="66">
        <v>14752.12</v>
      </c>
      <c r="F18" s="89">
        <f>(D18-E18)/E18</f>
        <v>-0.56570242107575053</v>
      </c>
      <c r="G18" s="68">
        <v>986</v>
      </c>
      <c r="H18" s="50">
        <v>82</v>
      </c>
      <c r="I18" s="66">
        <f>G18/H18</f>
        <v>12.024390243902438</v>
      </c>
      <c r="J18" s="66">
        <v>8</v>
      </c>
      <c r="K18" s="66">
        <v>3</v>
      </c>
      <c r="L18" s="68">
        <v>47546.55</v>
      </c>
      <c r="M18" s="68">
        <v>6887</v>
      </c>
      <c r="N18" s="64">
        <v>44323</v>
      </c>
      <c r="O18" s="84" t="s">
        <v>73</v>
      </c>
      <c r="P18" s="60"/>
      <c r="Q18" s="98"/>
      <c r="R18" s="98"/>
      <c r="S18" s="98"/>
      <c r="T18" s="98"/>
      <c r="U18" s="98"/>
      <c r="V18" s="99"/>
      <c r="W18" s="99"/>
      <c r="X18" s="100"/>
      <c r="Y18" s="100"/>
      <c r="Z18" s="59"/>
    </row>
    <row r="19" spans="1:26" ht="25.35" customHeight="1">
      <c r="A19" s="62">
        <v>7</v>
      </c>
      <c r="B19" s="62" t="s">
        <v>40</v>
      </c>
      <c r="C19" s="85" t="s">
        <v>111</v>
      </c>
      <c r="D19" s="68">
        <v>5643.25</v>
      </c>
      <c r="E19" s="66" t="s">
        <v>30</v>
      </c>
      <c r="F19" s="66" t="s">
        <v>30</v>
      </c>
      <c r="G19" s="68">
        <v>596</v>
      </c>
      <c r="H19" s="66">
        <v>12</v>
      </c>
      <c r="I19" s="66">
        <f>G19/H19</f>
        <v>49.666666666666664</v>
      </c>
      <c r="J19" s="66">
        <v>9</v>
      </c>
      <c r="K19" s="66">
        <v>0</v>
      </c>
      <c r="L19" s="68">
        <v>5643</v>
      </c>
      <c r="M19" s="68">
        <v>596</v>
      </c>
      <c r="N19" s="64" t="s">
        <v>41</v>
      </c>
      <c r="O19" s="63" t="s">
        <v>113</v>
      </c>
      <c r="P19" s="60"/>
      <c r="R19" s="65"/>
      <c r="T19" s="60"/>
      <c r="U19" s="59"/>
      <c r="V19" s="59"/>
      <c r="W19" s="60"/>
      <c r="X19" s="59"/>
      <c r="Y19" s="59"/>
      <c r="Z19" s="59"/>
    </row>
    <row r="20" spans="1:26" ht="25.35" customHeight="1">
      <c r="A20" s="62">
        <v>8</v>
      </c>
      <c r="B20" s="62" t="s">
        <v>67</v>
      </c>
      <c r="C20" s="85" t="s">
        <v>91</v>
      </c>
      <c r="D20" s="68">
        <v>5175.26</v>
      </c>
      <c r="E20" s="66" t="s">
        <v>30</v>
      </c>
      <c r="F20" s="66" t="s">
        <v>30</v>
      </c>
      <c r="G20" s="68">
        <v>877</v>
      </c>
      <c r="H20" s="66">
        <v>156</v>
      </c>
      <c r="I20" s="66">
        <f>G20/H20</f>
        <v>5.6217948717948714</v>
      </c>
      <c r="J20" s="66">
        <v>14</v>
      </c>
      <c r="K20" s="66">
        <v>1</v>
      </c>
      <c r="L20" s="68">
        <v>5726.76</v>
      </c>
      <c r="M20" s="68">
        <v>971</v>
      </c>
      <c r="N20" s="64">
        <v>44337</v>
      </c>
      <c r="O20" s="63" t="s">
        <v>27</v>
      </c>
      <c r="P20" s="60"/>
      <c r="R20" s="65"/>
      <c r="T20" s="60"/>
      <c r="U20" s="59"/>
      <c r="V20" s="59"/>
      <c r="W20" s="60"/>
      <c r="X20" s="59"/>
      <c r="Y20" s="59"/>
      <c r="Z20" s="59"/>
    </row>
    <row r="21" spans="1:26" ht="25.35" customHeight="1">
      <c r="A21" s="62">
        <v>9</v>
      </c>
      <c r="B21" s="62" t="s">
        <v>67</v>
      </c>
      <c r="C21" s="46" t="s">
        <v>108</v>
      </c>
      <c r="D21" s="68">
        <v>4306</v>
      </c>
      <c r="E21" s="66" t="s">
        <v>30</v>
      </c>
      <c r="F21" s="66" t="s">
        <v>30</v>
      </c>
      <c r="G21" s="68">
        <v>747</v>
      </c>
      <c r="H21" s="66" t="s">
        <v>30</v>
      </c>
      <c r="I21" s="66" t="s">
        <v>30</v>
      </c>
      <c r="J21" s="66">
        <v>14</v>
      </c>
      <c r="K21" s="66">
        <v>1</v>
      </c>
      <c r="L21" s="68">
        <v>4306</v>
      </c>
      <c r="M21" s="68">
        <v>747</v>
      </c>
      <c r="N21" s="64">
        <v>44337</v>
      </c>
      <c r="O21" s="63" t="s">
        <v>31</v>
      </c>
      <c r="P21" s="60"/>
      <c r="Q21" s="98"/>
      <c r="R21" s="98"/>
      <c r="S21" s="98"/>
      <c r="T21" s="98"/>
      <c r="U21" s="98"/>
      <c r="V21" s="99"/>
      <c r="W21" s="99"/>
      <c r="X21" s="59"/>
      <c r="Y21" s="100"/>
      <c r="Z21" s="100"/>
    </row>
    <row r="22" spans="1:26" ht="25.35" customHeight="1">
      <c r="A22" s="62">
        <v>10</v>
      </c>
      <c r="B22" s="62" t="s">
        <v>67</v>
      </c>
      <c r="C22" s="46" t="s">
        <v>109</v>
      </c>
      <c r="D22" s="68">
        <v>4074.28</v>
      </c>
      <c r="E22" s="66" t="s">
        <v>30</v>
      </c>
      <c r="F22" s="66" t="s">
        <v>30</v>
      </c>
      <c r="G22" s="68">
        <v>627</v>
      </c>
      <c r="H22" s="66">
        <v>131</v>
      </c>
      <c r="I22" s="66">
        <f>G22/H22</f>
        <v>4.7862595419847329</v>
      </c>
      <c r="J22" s="66">
        <v>13</v>
      </c>
      <c r="K22" s="66">
        <v>1</v>
      </c>
      <c r="L22" s="68">
        <v>4074.28</v>
      </c>
      <c r="M22" s="68">
        <v>627</v>
      </c>
      <c r="N22" s="64">
        <v>44337</v>
      </c>
      <c r="O22" s="63" t="s">
        <v>43</v>
      </c>
      <c r="P22" s="60"/>
      <c r="Q22" s="98"/>
      <c r="R22" s="98"/>
      <c r="S22" s="98"/>
      <c r="T22" s="98"/>
      <c r="U22" s="98"/>
      <c r="V22" s="99"/>
      <c r="W22" s="99"/>
      <c r="X22" s="59"/>
      <c r="Y22" s="100"/>
      <c r="Z22" s="100"/>
    </row>
    <row r="23" spans="1:26" ht="25.35" customHeight="1">
      <c r="A23" s="16"/>
      <c r="B23" s="16"/>
      <c r="C23" s="39" t="s">
        <v>29</v>
      </c>
      <c r="D23" s="61">
        <f>SUM(D13:D22)</f>
        <v>86420.36</v>
      </c>
      <c r="E23" s="61">
        <f>SUM(E13:E22)</f>
        <v>50714.090000000004</v>
      </c>
      <c r="F23" s="93">
        <f>(D23-E23)/E23</f>
        <v>0.70407001288990878</v>
      </c>
      <c r="G23" s="61">
        <f>SUM(G13:G22)</f>
        <v>14954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62">
        <v>11</v>
      </c>
      <c r="B25" s="97">
        <v>6</v>
      </c>
      <c r="C25" s="46" t="s">
        <v>51</v>
      </c>
      <c r="D25" s="68">
        <v>4011.61</v>
      </c>
      <c r="E25" s="68">
        <v>5818.01</v>
      </c>
      <c r="F25" s="89">
        <f t="shared" ref="F25:F30" si="0">(D25-E25)/E25</f>
        <v>-0.31048416898561537</v>
      </c>
      <c r="G25" s="68">
        <v>818</v>
      </c>
      <c r="H25" s="50">
        <v>105</v>
      </c>
      <c r="I25" s="66">
        <f>G25/H25</f>
        <v>7.7904761904761903</v>
      </c>
      <c r="J25" s="66">
        <v>11</v>
      </c>
      <c r="K25" s="66">
        <v>4</v>
      </c>
      <c r="L25" s="68">
        <v>39352</v>
      </c>
      <c r="M25" s="68">
        <v>8169</v>
      </c>
      <c r="N25" s="64">
        <v>44316</v>
      </c>
      <c r="O25" s="63" t="s">
        <v>32</v>
      </c>
      <c r="P25" s="60"/>
      <c r="Q25" s="98"/>
      <c r="R25" s="98"/>
      <c r="S25" s="98"/>
      <c r="T25" s="98"/>
      <c r="U25" s="98"/>
      <c r="V25" s="99"/>
      <c r="W25" s="99"/>
      <c r="X25" s="59"/>
      <c r="Y25" s="100"/>
      <c r="Z25" s="100"/>
    </row>
    <row r="26" spans="1:26" ht="25.35" customHeight="1">
      <c r="A26" s="62">
        <v>12</v>
      </c>
      <c r="B26" s="94">
        <v>4</v>
      </c>
      <c r="C26" s="46" t="s">
        <v>74</v>
      </c>
      <c r="D26" s="68">
        <v>3567.38</v>
      </c>
      <c r="E26" s="66">
        <v>6069.44</v>
      </c>
      <c r="F26" s="89">
        <f t="shared" si="0"/>
        <v>-0.41223902040385929</v>
      </c>
      <c r="G26" s="68">
        <v>597</v>
      </c>
      <c r="H26" s="66">
        <v>71</v>
      </c>
      <c r="I26" s="66">
        <f>G26/H26</f>
        <v>8.408450704225352</v>
      </c>
      <c r="J26" s="66">
        <v>7</v>
      </c>
      <c r="K26" s="66">
        <v>3</v>
      </c>
      <c r="L26" s="68">
        <v>23452.1</v>
      </c>
      <c r="M26" s="68">
        <v>3896</v>
      </c>
      <c r="N26" s="64">
        <v>44323</v>
      </c>
      <c r="O26" s="26" t="s">
        <v>34</v>
      </c>
      <c r="P26" s="60"/>
      <c r="Q26" s="98"/>
      <c r="R26" s="98"/>
      <c r="S26" s="98"/>
      <c r="T26" s="98"/>
      <c r="U26" s="98"/>
      <c r="V26" s="99"/>
      <c r="W26" s="99"/>
      <c r="X26" s="59"/>
      <c r="Y26" s="100"/>
      <c r="Z26" s="100"/>
    </row>
    <row r="27" spans="1:26" ht="25.35" customHeight="1">
      <c r="A27" s="62">
        <v>13</v>
      </c>
      <c r="B27" s="94">
        <v>9</v>
      </c>
      <c r="C27" s="86" t="s">
        <v>76</v>
      </c>
      <c r="D27" s="68">
        <v>2665.65</v>
      </c>
      <c r="E27" s="66">
        <v>3837.55</v>
      </c>
      <c r="F27" s="89">
        <f t="shared" si="0"/>
        <v>-0.30537712863676042</v>
      </c>
      <c r="G27" s="68">
        <v>416</v>
      </c>
      <c r="H27" s="66">
        <v>43</v>
      </c>
      <c r="I27" s="66">
        <f>G27/H27</f>
        <v>9.6744186046511622</v>
      </c>
      <c r="J27" s="66">
        <v>6</v>
      </c>
      <c r="K27" s="66">
        <v>3</v>
      </c>
      <c r="L27" s="68">
        <v>13331</v>
      </c>
      <c r="M27" s="68">
        <v>2111</v>
      </c>
      <c r="N27" s="64">
        <v>44323</v>
      </c>
      <c r="O27" s="63" t="s">
        <v>33</v>
      </c>
      <c r="P27" s="60"/>
      <c r="Q27" s="98"/>
      <c r="R27" s="98"/>
      <c r="S27" s="98"/>
      <c r="T27" s="98"/>
      <c r="U27" s="98"/>
      <c r="V27" s="99"/>
      <c r="W27" s="99"/>
      <c r="X27" s="59"/>
      <c r="Y27" s="100"/>
      <c r="Z27" s="100"/>
    </row>
    <row r="28" spans="1:26" ht="25.35" customHeight="1">
      <c r="A28" s="62">
        <v>14</v>
      </c>
      <c r="B28" s="62">
        <v>5</v>
      </c>
      <c r="C28" s="85" t="s">
        <v>88</v>
      </c>
      <c r="D28" s="68">
        <v>1899.72</v>
      </c>
      <c r="E28" s="66">
        <v>6014.4</v>
      </c>
      <c r="F28" s="89">
        <f t="shared" si="0"/>
        <v>-0.68413806863527526</v>
      </c>
      <c r="G28" s="68">
        <v>302</v>
      </c>
      <c r="H28" s="66">
        <v>48</v>
      </c>
      <c r="I28" s="66">
        <f>G28/H28</f>
        <v>6.291666666666667</v>
      </c>
      <c r="J28" s="66">
        <v>5</v>
      </c>
      <c r="K28" s="66">
        <v>2</v>
      </c>
      <c r="L28" s="68">
        <v>7914.11</v>
      </c>
      <c r="M28" s="68">
        <v>1288</v>
      </c>
      <c r="N28" s="64">
        <v>44330</v>
      </c>
      <c r="O28" s="63" t="s">
        <v>34</v>
      </c>
      <c r="P28" s="60"/>
      <c r="Q28" s="98"/>
      <c r="R28" s="98"/>
      <c r="S28" s="98"/>
      <c r="T28" s="98"/>
      <c r="U28" s="98"/>
      <c r="V28" s="99"/>
      <c r="W28" s="99"/>
      <c r="X28" s="59"/>
      <c r="Y28" s="100"/>
      <c r="Z28" s="100"/>
    </row>
    <row r="29" spans="1:26" ht="25.35" customHeight="1">
      <c r="A29" s="62">
        <v>15</v>
      </c>
      <c r="B29" s="94">
        <v>7</v>
      </c>
      <c r="C29" s="87" t="s">
        <v>75</v>
      </c>
      <c r="D29" s="68">
        <v>1834.1</v>
      </c>
      <c r="E29" s="66">
        <v>5533.75</v>
      </c>
      <c r="F29" s="89">
        <f t="shared" si="0"/>
        <v>-0.66856110232663202</v>
      </c>
      <c r="G29" s="68">
        <v>343</v>
      </c>
      <c r="H29" s="66">
        <v>23</v>
      </c>
      <c r="I29" s="66">
        <f>G29/H29</f>
        <v>14.913043478260869</v>
      </c>
      <c r="J29" s="66">
        <v>5</v>
      </c>
      <c r="K29" s="66">
        <v>3</v>
      </c>
      <c r="L29" s="68">
        <v>21009</v>
      </c>
      <c r="M29" s="68">
        <v>3662</v>
      </c>
      <c r="N29" s="64">
        <v>44323</v>
      </c>
      <c r="O29" s="63" t="s">
        <v>32</v>
      </c>
      <c r="P29" s="60"/>
      <c r="Q29" s="98"/>
      <c r="R29" s="98"/>
      <c r="S29" s="98"/>
      <c r="T29" s="98"/>
      <c r="U29" s="98"/>
      <c r="V29" s="99"/>
      <c r="W29" s="99"/>
      <c r="X29" s="59"/>
      <c r="Y29" s="100"/>
      <c r="Z29" s="100"/>
    </row>
    <row r="30" spans="1:26" ht="25.35" customHeight="1">
      <c r="A30" s="62">
        <v>16</v>
      </c>
      <c r="B30" s="62">
        <v>10</v>
      </c>
      <c r="C30" s="46" t="s">
        <v>90</v>
      </c>
      <c r="D30" s="68">
        <v>1443</v>
      </c>
      <c r="E30" s="66">
        <v>3521</v>
      </c>
      <c r="F30" s="89">
        <f t="shared" si="0"/>
        <v>-0.59017324623686451</v>
      </c>
      <c r="G30" s="68">
        <v>281</v>
      </c>
      <c r="H30" s="66" t="s">
        <v>30</v>
      </c>
      <c r="I30" s="66" t="s">
        <v>30</v>
      </c>
      <c r="J30" s="66">
        <v>5</v>
      </c>
      <c r="K30" s="66">
        <v>2</v>
      </c>
      <c r="L30" s="68">
        <v>4964</v>
      </c>
      <c r="M30" s="68">
        <v>1001</v>
      </c>
      <c r="N30" s="64">
        <v>44330</v>
      </c>
      <c r="O30" s="63" t="s">
        <v>31</v>
      </c>
      <c r="P30" s="60"/>
      <c r="Q30" s="98"/>
      <c r="R30" s="98"/>
      <c r="S30" s="98"/>
      <c r="T30" s="98"/>
      <c r="U30" s="98"/>
      <c r="V30" s="99"/>
      <c r="W30" s="99"/>
      <c r="X30" s="59"/>
      <c r="Y30" s="100"/>
      <c r="Z30" s="100"/>
    </row>
    <row r="31" spans="1:26" ht="25.35" customHeight="1">
      <c r="A31" s="62">
        <v>17</v>
      </c>
      <c r="B31" s="62" t="s">
        <v>67</v>
      </c>
      <c r="C31" s="46" t="s">
        <v>115</v>
      </c>
      <c r="D31" s="68">
        <v>1410</v>
      </c>
      <c r="E31" s="66" t="s">
        <v>30</v>
      </c>
      <c r="F31" s="66" t="s">
        <v>30</v>
      </c>
      <c r="G31" s="68">
        <v>271</v>
      </c>
      <c r="H31" s="66" t="s">
        <v>30</v>
      </c>
      <c r="I31" s="66" t="s">
        <v>30</v>
      </c>
      <c r="J31" s="66" t="s">
        <v>30</v>
      </c>
      <c r="K31" s="66">
        <v>1</v>
      </c>
      <c r="L31" s="68">
        <v>1410</v>
      </c>
      <c r="M31" s="68">
        <v>271</v>
      </c>
      <c r="N31" s="64">
        <v>44337</v>
      </c>
      <c r="O31" s="63" t="s">
        <v>59</v>
      </c>
      <c r="P31" s="60"/>
      <c r="Q31" s="98"/>
      <c r="R31" s="98"/>
      <c r="S31" s="98"/>
      <c r="T31" s="98"/>
      <c r="U31" s="98"/>
      <c r="V31" s="99"/>
      <c r="W31" s="99"/>
      <c r="X31" s="59"/>
      <c r="Y31" s="100"/>
      <c r="Z31" s="100"/>
    </row>
    <row r="32" spans="1:26" ht="25.35" customHeight="1">
      <c r="A32" s="62">
        <v>18</v>
      </c>
      <c r="B32" s="97">
        <v>11</v>
      </c>
      <c r="C32" s="67" t="s">
        <v>55</v>
      </c>
      <c r="D32" s="68">
        <v>1378.1</v>
      </c>
      <c r="E32" s="68">
        <v>2305.35</v>
      </c>
      <c r="F32" s="89">
        <f>(D32-E32)/E32</f>
        <v>-0.40221658316524606</v>
      </c>
      <c r="G32" s="68">
        <v>271</v>
      </c>
      <c r="H32" s="66">
        <v>26</v>
      </c>
      <c r="I32" s="66">
        <f>G32/H32</f>
        <v>10.423076923076923</v>
      </c>
      <c r="J32" s="66">
        <v>6</v>
      </c>
      <c r="K32" s="66">
        <v>4</v>
      </c>
      <c r="L32" s="68">
        <v>26601.42</v>
      </c>
      <c r="M32" s="68">
        <v>4678</v>
      </c>
      <c r="N32" s="64">
        <v>44316</v>
      </c>
      <c r="O32" s="63" t="s">
        <v>56</v>
      </c>
      <c r="P32" s="60"/>
      <c r="Q32" s="98"/>
      <c r="R32" s="98"/>
      <c r="S32" s="98"/>
      <c r="T32" s="98"/>
      <c r="U32" s="98"/>
      <c r="V32" s="99"/>
      <c r="W32" s="99"/>
      <c r="X32" s="59"/>
      <c r="Y32" s="100"/>
      <c r="Z32" s="100"/>
    </row>
    <row r="33" spans="1:26" ht="24.75" customHeight="1">
      <c r="A33" s="62">
        <v>19</v>
      </c>
      <c r="B33" s="97">
        <v>13</v>
      </c>
      <c r="C33" s="67" t="s">
        <v>98</v>
      </c>
      <c r="D33" s="68">
        <v>870</v>
      </c>
      <c r="E33" s="66">
        <v>1575</v>
      </c>
      <c r="F33" s="89">
        <f>(D33-E33)/E33</f>
        <v>-0.44761904761904764</v>
      </c>
      <c r="G33" s="68">
        <v>163</v>
      </c>
      <c r="H33" s="66" t="s">
        <v>30</v>
      </c>
      <c r="I33" s="66" t="s">
        <v>30</v>
      </c>
      <c r="J33" s="66">
        <v>2</v>
      </c>
      <c r="K33" s="66">
        <v>2</v>
      </c>
      <c r="L33" s="68">
        <v>2445</v>
      </c>
      <c r="M33" s="68">
        <v>474</v>
      </c>
      <c r="N33" s="64">
        <v>44330</v>
      </c>
      <c r="O33" s="63" t="s">
        <v>99</v>
      </c>
      <c r="P33" s="78"/>
      <c r="R33" s="65"/>
      <c r="T33" s="60"/>
      <c r="U33" s="59"/>
      <c r="V33" s="59"/>
      <c r="W33" s="59"/>
      <c r="X33" s="59"/>
      <c r="Y33" s="59"/>
      <c r="Z33" s="60"/>
    </row>
    <row r="34" spans="1:26" ht="24.75" customHeight="1">
      <c r="A34" s="62">
        <v>20</v>
      </c>
      <c r="B34" s="62">
        <v>8</v>
      </c>
      <c r="C34" s="46" t="s">
        <v>89</v>
      </c>
      <c r="D34" s="68">
        <v>702.38</v>
      </c>
      <c r="E34" s="66">
        <v>4175.37</v>
      </c>
      <c r="F34" s="89">
        <f>(D34-E34)/E34</f>
        <v>-0.83178017756510203</v>
      </c>
      <c r="G34" s="68">
        <v>124</v>
      </c>
      <c r="H34" s="66">
        <v>31</v>
      </c>
      <c r="I34" s="66">
        <f>G34/H34</f>
        <v>4</v>
      </c>
      <c r="J34" s="66">
        <v>7</v>
      </c>
      <c r="K34" s="66">
        <v>2</v>
      </c>
      <c r="L34" s="68">
        <v>4877.75</v>
      </c>
      <c r="M34" s="68">
        <v>839</v>
      </c>
      <c r="N34" s="64">
        <v>44330</v>
      </c>
      <c r="O34" s="63" t="s">
        <v>27</v>
      </c>
      <c r="P34" s="78"/>
      <c r="R34" s="65"/>
      <c r="T34" s="60"/>
      <c r="U34" s="59"/>
      <c r="V34" s="59"/>
      <c r="W34" s="59"/>
      <c r="X34" s="59"/>
      <c r="Y34" s="60"/>
      <c r="Z34" s="59"/>
    </row>
    <row r="35" spans="1:26" ht="25.35" customHeight="1">
      <c r="A35" s="16"/>
      <c r="B35" s="16"/>
      <c r="C35" s="39" t="s">
        <v>85</v>
      </c>
      <c r="D35" s="61">
        <f>SUM(D23:D34)</f>
        <v>106202.30000000002</v>
      </c>
      <c r="E35" s="61">
        <f>SUM(E23:E34)</f>
        <v>89563.96</v>
      </c>
      <c r="F35" s="108">
        <f>(D35-E35)/E35</f>
        <v>0.18577048178754055</v>
      </c>
      <c r="G35" s="61">
        <f>SUM(G23:G34)</f>
        <v>18540</v>
      </c>
      <c r="H35" s="61"/>
      <c r="I35" s="19"/>
      <c r="J35" s="18"/>
      <c r="K35" s="20"/>
      <c r="L35" s="21"/>
      <c r="M35" s="25"/>
      <c r="N35" s="22"/>
      <c r="O35" s="26"/>
      <c r="P35" s="60"/>
      <c r="R35" s="60"/>
    </row>
    <row r="36" spans="1:26" ht="14.1" customHeight="1">
      <c r="A36" s="14"/>
      <c r="B36" s="23"/>
      <c r="C36" s="1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4.75" customHeight="1">
      <c r="A37" s="62">
        <v>21</v>
      </c>
      <c r="B37" s="62" t="s">
        <v>40</v>
      </c>
      <c r="C37" s="46" t="s">
        <v>110</v>
      </c>
      <c r="D37" s="68">
        <v>390.2</v>
      </c>
      <c r="E37" s="66" t="s">
        <v>30</v>
      </c>
      <c r="F37" s="66" t="s">
        <v>30</v>
      </c>
      <c r="G37" s="68">
        <v>67</v>
      </c>
      <c r="H37" s="69">
        <v>6</v>
      </c>
      <c r="I37" s="66">
        <f>G37/H37</f>
        <v>11.166666666666666</v>
      </c>
      <c r="J37" s="66">
        <v>6</v>
      </c>
      <c r="K37" s="66">
        <v>0</v>
      </c>
      <c r="L37" s="68">
        <v>390.2</v>
      </c>
      <c r="M37" s="68">
        <v>67</v>
      </c>
      <c r="N37" s="64" t="s">
        <v>41</v>
      </c>
      <c r="O37" s="63" t="s">
        <v>27</v>
      </c>
      <c r="P37" s="60"/>
      <c r="R37" s="65"/>
      <c r="T37" s="60"/>
      <c r="U37" s="59"/>
      <c r="V37" s="59"/>
      <c r="W37" s="59"/>
      <c r="X37" s="59"/>
      <c r="Y37" s="59"/>
      <c r="Z37" s="60"/>
    </row>
    <row r="38" spans="1:26" ht="25.35" customHeight="1">
      <c r="A38" s="62">
        <v>22</v>
      </c>
      <c r="B38" s="97">
        <v>16</v>
      </c>
      <c r="C38" s="46" t="s">
        <v>46</v>
      </c>
      <c r="D38" s="68">
        <v>314.7</v>
      </c>
      <c r="E38" s="68">
        <v>945.3</v>
      </c>
      <c r="F38" s="89">
        <f>(D38-E38)/E38</f>
        <v>-0.66708981275785462</v>
      </c>
      <c r="G38" s="68">
        <v>57</v>
      </c>
      <c r="H38" s="66">
        <v>8</v>
      </c>
      <c r="I38" s="66">
        <f>G38/H38</f>
        <v>7.125</v>
      </c>
      <c r="J38" s="66">
        <v>2</v>
      </c>
      <c r="K38" s="66" t="s">
        <v>30</v>
      </c>
      <c r="L38" s="68">
        <v>114611.72</v>
      </c>
      <c r="M38" s="68">
        <v>23157</v>
      </c>
      <c r="N38" s="64">
        <v>44106</v>
      </c>
      <c r="O38" s="26" t="s">
        <v>43</v>
      </c>
      <c r="P38" s="60"/>
      <c r="R38" s="65"/>
      <c r="T38" s="60"/>
      <c r="U38" s="59"/>
      <c r="V38" s="59"/>
      <c r="W38" s="60"/>
      <c r="X38" s="59"/>
      <c r="Y38" s="59"/>
      <c r="Z38" s="59"/>
    </row>
    <row r="39" spans="1:26" ht="25.35" customHeight="1">
      <c r="A39" s="62">
        <v>23</v>
      </c>
      <c r="B39" s="91" t="s">
        <v>40</v>
      </c>
      <c r="C39" s="85" t="s">
        <v>112</v>
      </c>
      <c r="D39" s="68">
        <v>312.10000000000002</v>
      </c>
      <c r="E39" s="66" t="s">
        <v>30</v>
      </c>
      <c r="F39" s="66" t="s">
        <v>30</v>
      </c>
      <c r="G39" s="68">
        <v>55</v>
      </c>
      <c r="H39" s="66">
        <v>7</v>
      </c>
      <c r="I39" s="66">
        <f>G39/H39</f>
        <v>7.8571428571428568</v>
      </c>
      <c r="J39" s="66">
        <v>6</v>
      </c>
      <c r="K39" s="66">
        <v>0</v>
      </c>
      <c r="L39" s="68">
        <v>312</v>
      </c>
      <c r="M39" s="68">
        <v>55</v>
      </c>
      <c r="N39" s="64" t="s">
        <v>41</v>
      </c>
      <c r="O39" s="63" t="s">
        <v>32</v>
      </c>
      <c r="P39" s="60"/>
      <c r="R39" s="65"/>
      <c r="T39" s="60"/>
      <c r="U39" s="59"/>
      <c r="V39" s="59"/>
      <c r="W39" s="59"/>
      <c r="X39" s="60"/>
      <c r="Y39" s="59"/>
      <c r="Z39" s="59"/>
    </row>
    <row r="40" spans="1:26" ht="25.35" customHeight="1">
      <c r="A40" s="62">
        <v>24</v>
      </c>
      <c r="B40" s="91">
        <v>17</v>
      </c>
      <c r="C40" s="85" t="s">
        <v>86</v>
      </c>
      <c r="D40" s="68">
        <v>255</v>
      </c>
      <c r="E40" s="68">
        <v>617</v>
      </c>
      <c r="F40" s="89">
        <f t="shared" ref="F40:F47" si="1">(D40-E40)/E40</f>
        <v>-0.58670988654781198</v>
      </c>
      <c r="G40" s="68">
        <v>54</v>
      </c>
      <c r="H40" s="66" t="s">
        <v>30</v>
      </c>
      <c r="I40" s="66" t="s">
        <v>30</v>
      </c>
      <c r="J40" s="66" t="s">
        <v>30</v>
      </c>
      <c r="K40" s="66">
        <v>1</v>
      </c>
      <c r="L40" s="68">
        <v>1710.32</v>
      </c>
      <c r="M40" s="68">
        <v>348</v>
      </c>
      <c r="N40" s="64">
        <v>44330</v>
      </c>
      <c r="O40" s="63" t="s">
        <v>59</v>
      </c>
      <c r="P40" s="60"/>
      <c r="R40" s="65"/>
      <c r="T40" s="60"/>
      <c r="U40" s="59"/>
      <c r="V40" s="59"/>
      <c r="W40" s="59"/>
      <c r="X40" s="60"/>
      <c r="Y40" s="59"/>
      <c r="Z40" s="59"/>
    </row>
    <row r="41" spans="1:26" ht="25.35" customHeight="1">
      <c r="A41" s="62">
        <v>25</v>
      </c>
      <c r="B41" s="91">
        <v>20</v>
      </c>
      <c r="C41" s="85" t="s">
        <v>78</v>
      </c>
      <c r="D41" s="68">
        <v>229</v>
      </c>
      <c r="E41" s="68">
        <v>298</v>
      </c>
      <c r="F41" s="89">
        <f t="shared" si="1"/>
        <v>-0.23154362416107382</v>
      </c>
      <c r="G41" s="68">
        <v>47</v>
      </c>
      <c r="H41" s="66" t="s">
        <v>30</v>
      </c>
      <c r="I41" s="66" t="s">
        <v>30</v>
      </c>
      <c r="J41" s="66" t="s">
        <v>30</v>
      </c>
      <c r="K41" s="66">
        <v>2</v>
      </c>
      <c r="L41" s="68">
        <v>1759.5</v>
      </c>
      <c r="M41" s="68">
        <v>321</v>
      </c>
      <c r="N41" s="64">
        <v>44323</v>
      </c>
      <c r="O41" s="63" t="s">
        <v>59</v>
      </c>
      <c r="P41" s="60"/>
      <c r="R41" s="65"/>
      <c r="T41" s="60"/>
      <c r="U41" s="59"/>
      <c r="V41" s="59"/>
      <c r="W41" s="59"/>
      <c r="X41" s="60"/>
      <c r="Y41" s="59"/>
      <c r="Z41" s="59"/>
    </row>
    <row r="42" spans="1:26" ht="25.35" customHeight="1">
      <c r="A42" s="62">
        <v>26</v>
      </c>
      <c r="B42" s="96">
        <v>20</v>
      </c>
      <c r="C42" s="67" t="s">
        <v>47</v>
      </c>
      <c r="D42" s="68">
        <v>214.55</v>
      </c>
      <c r="E42" s="68">
        <v>287.95</v>
      </c>
      <c r="F42" s="89">
        <f t="shared" si="1"/>
        <v>-0.25490536551484627</v>
      </c>
      <c r="G42" s="68">
        <v>41</v>
      </c>
      <c r="H42" s="66">
        <v>7</v>
      </c>
      <c r="I42" s="66">
        <f>G42/H42</f>
        <v>5.8571428571428568</v>
      </c>
      <c r="J42" s="66">
        <v>1</v>
      </c>
      <c r="K42" s="66" t="s">
        <v>30</v>
      </c>
      <c r="L42" s="68">
        <v>66047.77</v>
      </c>
      <c r="M42" s="68">
        <v>14198</v>
      </c>
      <c r="N42" s="64">
        <v>44113</v>
      </c>
      <c r="O42" s="63" t="s">
        <v>27</v>
      </c>
      <c r="P42" s="60"/>
      <c r="R42" s="65"/>
      <c r="T42" s="60"/>
      <c r="U42" s="59"/>
      <c r="V42" s="59"/>
      <c r="W42" s="59"/>
      <c r="X42" s="60"/>
      <c r="Y42" s="59"/>
      <c r="Z42" s="59"/>
    </row>
    <row r="43" spans="1:26" ht="24.6" customHeight="1">
      <c r="A43" s="62">
        <v>27</v>
      </c>
      <c r="B43" s="97">
        <v>12</v>
      </c>
      <c r="C43" s="67" t="s">
        <v>44</v>
      </c>
      <c r="D43" s="68">
        <v>146.5</v>
      </c>
      <c r="E43" s="68">
        <v>1824.77</v>
      </c>
      <c r="F43" s="89">
        <f t="shared" si="1"/>
        <v>-0.91971590940228087</v>
      </c>
      <c r="G43" s="68">
        <v>29</v>
      </c>
      <c r="H43" s="66">
        <v>4</v>
      </c>
      <c r="I43" s="66">
        <f>G43/H43</f>
        <v>7.25</v>
      </c>
      <c r="J43" s="66">
        <v>2</v>
      </c>
      <c r="K43" s="66">
        <v>4</v>
      </c>
      <c r="L43" s="68">
        <v>21476.32</v>
      </c>
      <c r="M43" s="68">
        <v>3858</v>
      </c>
      <c r="N43" s="64">
        <v>44316</v>
      </c>
      <c r="O43" s="63" t="s">
        <v>43</v>
      </c>
      <c r="P43" s="60"/>
      <c r="R43" s="65"/>
      <c r="T43" s="60"/>
      <c r="U43" s="59"/>
      <c r="V43" s="59"/>
      <c r="W43" s="60"/>
      <c r="X43" s="59"/>
      <c r="Y43" s="59"/>
      <c r="Z43" s="59"/>
    </row>
    <row r="44" spans="1:26" ht="25.35" customHeight="1">
      <c r="A44" s="62">
        <v>28</v>
      </c>
      <c r="B44" s="91">
        <v>26</v>
      </c>
      <c r="C44" s="46" t="s">
        <v>58</v>
      </c>
      <c r="D44" s="68">
        <v>108.2</v>
      </c>
      <c r="E44" s="68">
        <v>121</v>
      </c>
      <c r="F44" s="89">
        <f t="shared" si="1"/>
        <v>-0.10578512396694212</v>
      </c>
      <c r="G44" s="68">
        <v>21</v>
      </c>
      <c r="H44" s="66" t="s">
        <v>30</v>
      </c>
      <c r="I44" s="66" t="s">
        <v>30</v>
      </c>
      <c r="J44" s="66" t="s">
        <v>30</v>
      </c>
      <c r="K44" s="66">
        <v>2</v>
      </c>
      <c r="L44" s="68">
        <v>1930.4</v>
      </c>
      <c r="M44" s="68">
        <v>376</v>
      </c>
      <c r="N44" s="64">
        <v>44316</v>
      </c>
      <c r="O44" s="26" t="s">
        <v>59</v>
      </c>
      <c r="P44" s="60"/>
      <c r="R44" s="65"/>
      <c r="T44" s="60"/>
      <c r="U44" s="59"/>
      <c r="V44" s="59"/>
      <c r="W44" s="59"/>
      <c r="X44" s="60"/>
      <c r="Y44" s="59"/>
      <c r="Z44" s="59"/>
    </row>
    <row r="45" spans="1:26" ht="25.35" customHeight="1">
      <c r="A45" s="62">
        <v>29</v>
      </c>
      <c r="B45" s="97">
        <v>24</v>
      </c>
      <c r="C45" s="67" t="s">
        <v>101</v>
      </c>
      <c r="D45" s="68">
        <v>41.5</v>
      </c>
      <c r="E45" s="66">
        <v>225</v>
      </c>
      <c r="F45" s="89">
        <f t="shared" si="1"/>
        <v>-0.81555555555555559</v>
      </c>
      <c r="G45" s="68">
        <v>11</v>
      </c>
      <c r="H45" s="66">
        <v>4</v>
      </c>
      <c r="I45" s="66">
        <f>G45/H45</f>
        <v>2.75</v>
      </c>
      <c r="J45" s="66">
        <v>2</v>
      </c>
      <c r="K45" s="66">
        <v>2</v>
      </c>
      <c r="L45" s="68">
        <v>266.5</v>
      </c>
      <c r="M45" s="68">
        <v>49</v>
      </c>
      <c r="N45" s="64">
        <v>44330</v>
      </c>
      <c r="O45" s="63" t="s">
        <v>100</v>
      </c>
      <c r="P45" s="60"/>
      <c r="R45" s="65"/>
      <c r="T45" s="60"/>
      <c r="U45" s="59"/>
      <c r="V45" s="59"/>
      <c r="W45" s="59"/>
      <c r="X45" s="59"/>
      <c r="Y45" s="59"/>
      <c r="Z45" s="60"/>
    </row>
    <row r="46" spans="1:26" ht="24.6" customHeight="1">
      <c r="A46" s="62">
        <v>30</v>
      </c>
      <c r="B46" s="97">
        <v>23</v>
      </c>
      <c r="C46" s="67" t="s">
        <v>42</v>
      </c>
      <c r="D46" s="68">
        <v>12</v>
      </c>
      <c r="E46" s="68">
        <v>230</v>
      </c>
      <c r="F46" s="89">
        <f t="shared" si="1"/>
        <v>-0.94782608695652171</v>
      </c>
      <c r="G46" s="68">
        <v>3</v>
      </c>
      <c r="H46" s="66" t="s">
        <v>30</v>
      </c>
      <c r="I46" s="66" t="s">
        <v>30</v>
      </c>
      <c r="J46" s="66">
        <v>1</v>
      </c>
      <c r="K46" s="66">
        <v>4</v>
      </c>
      <c r="L46" s="68">
        <v>6454</v>
      </c>
      <c r="M46" s="68">
        <v>1214</v>
      </c>
      <c r="N46" s="64">
        <v>44316</v>
      </c>
      <c r="O46" s="63" t="s">
        <v>31</v>
      </c>
      <c r="P46" s="60"/>
      <c r="R46" s="65"/>
      <c r="T46" s="60"/>
      <c r="U46" s="59"/>
      <c r="V46" s="59"/>
      <c r="W46" s="59"/>
      <c r="X46" s="59"/>
      <c r="Y46" s="59"/>
      <c r="Z46" s="60"/>
    </row>
    <row r="47" spans="1:26" ht="25.35" customHeight="1">
      <c r="A47" s="16"/>
      <c r="B47" s="16"/>
      <c r="C47" s="39" t="s">
        <v>116</v>
      </c>
      <c r="D47" s="61">
        <f>SUM(D35:D46)</f>
        <v>108226.05000000002</v>
      </c>
      <c r="E47" s="61">
        <f>SUM(E35:E46)</f>
        <v>94112.98000000001</v>
      </c>
      <c r="F47" s="108">
        <f t="shared" si="1"/>
        <v>0.14995880483223467</v>
      </c>
      <c r="G47" s="61">
        <f>SUM(G35:G46)</f>
        <v>18925</v>
      </c>
      <c r="H47" s="61"/>
      <c r="I47" s="19"/>
      <c r="J47" s="18"/>
      <c r="K47" s="20"/>
      <c r="L47" s="21"/>
      <c r="M47" s="25"/>
      <c r="N47" s="22"/>
      <c r="O47" s="26"/>
      <c r="P47" s="60"/>
      <c r="R47" s="60"/>
    </row>
    <row r="48" spans="1:26" ht="14.1" customHeight="1">
      <c r="A48" s="14"/>
      <c r="B48" s="23"/>
      <c r="C48" s="15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8"/>
      <c r="O48" s="13"/>
    </row>
    <row r="49" spans="1:26" ht="24.6" customHeight="1">
      <c r="A49" s="62">
        <v>31</v>
      </c>
      <c r="B49" s="94">
        <v>15</v>
      </c>
      <c r="C49" s="88" t="s">
        <v>77</v>
      </c>
      <c r="D49" s="68">
        <v>11.1</v>
      </c>
      <c r="E49" s="66">
        <v>1108.2</v>
      </c>
      <c r="F49" s="89">
        <f>(D49-E49)/E49</f>
        <v>-0.98998375744450473</v>
      </c>
      <c r="G49" s="68">
        <v>2</v>
      </c>
      <c r="H49" s="66">
        <v>1</v>
      </c>
      <c r="I49" s="66">
        <f>G49/H49</f>
        <v>2</v>
      </c>
      <c r="J49" s="66">
        <v>1</v>
      </c>
      <c r="K49" s="66">
        <v>3</v>
      </c>
      <c r="L49" s="68">
        <v>6162</v>
      </c>
      <c r="M49" s="68">
        <v>978</v>
      </c>
      <c r="N49" s="64">
        <v>44323</v>
      </c>
      <c r="O49" s="63" t="s">
        <v>52</v>
      </c>
      <c r="P49" s="60"/>
      <c r="R49" s="65"/>
      <c r="T49" s="60"/>
      <c r="U49" s="59"/>
      <c r="V49" s="59"/>
      <c r="W49" s="59"/>
      <c r="X49" s="59"/>
      <c r="Y49" s="59"/>
      <c r="Z49" s="60"/>
    </row>
    <row r="50" spans="1:26" ht="25.35" customHeight="1">
      <c r="A50" s="16"/>
      <c r="B50" s="16"/>
      <c r="C50" s="39" t="s">
        <v>117</v>
      </c>
      <c r="D50" s="61">
        <f>SUM(D47:D49)</f>
        <v>108237.15000000002</v>
      </c>
      <c r="E50" s="61">
        <f>SUM(E47:E49)</f>
        <v>95221.180000000008</v>
      </c>
      <c r="F50" s="108">
        <f>(D50-E50)/E50</f>
        <v>0.13669196285952365</v>
      </c>
      <c r="G50" s="61">
        <f>SUM(G47:G49)</f>
        <v>18927</v>
      </c>
      <c r="H50" s="61"/>
      <c r="I50" s="19"/>
      <c r="J50" s="18"/>
      <c r="K50" s="20"/>
      <c r="L50" s="21"/>
      <c r="M50" s="25"/>
      <c r="N50" s="22"/>
      <c r="O50" s="26"/>
    </row>
    <row r="51" spans="1:26" ht="23.1" customHeight="1"/>
    <row r="52" spans="1:26" ht="17.25" customHeight="1"/>
    <row r="66" spans="16:18">
      <c r="R66" s="60"/>
    </row>
    <row r="69" spans="16:18">
      <c r="P69" s="60"/>
    </row>
    <row r="73" spans="16:18" ht="12" customHeight="1"/>
  </sheetData>
  <sortState xmlns:xlrd2="http://schemas.microsoft.com/office/spreadsheetml/2017/richdata2" ref="B13:O49">
    <sortCondition descending="1" ref="D13:D49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D374F-91AA-472D-B1CC-5A8380B73A38}">
  <dimension ref="A1:Z67"/>
  <sheetViews>
    <sheetView topLeftCell="A4" zoomScale="60" zoomScaleNormal="60" workbookViewId="0">
      <selection activeCell="L28" sqref="L28:M28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3.6640625" style="58" customWidth="1"/>
    <col min="24" max="24" width="8.88671875" style="58"/>
    <col min="25" max="25" width="14.88671875" style="58" customWidth="1"/>
    <col min="26" max="26" width="12" style="58" bestFit="1" customWidth="1"/>
    <col min="27" max="16384" width="8.88671875" style="58"/>
  </cols>
  <sheetData>
    <row r="1" spans="1:26" ht="19.5" customHeight="1">
      <c r="E1" s="2" t="s">
        <v>96</v>
      </c>
      <c r="F1" s="2"/>
      <c r="G1" s="2"/>
      <c r="H1" s="2"/>
      <c r="I1" s="2"/>
    </row>
    <row r="2" spans="1:26" ht="19.5" customHeight="1">
      <c r="E2" s="2" t="s">
        <v>97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94</v>
      </c>
      <c r="E6" s="4" t="s">
        <v>80</v>
      </c>
      <c r="F6" s="343"/>
      <c r="G6" s="4" t="s">
        <v>94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81"/>
      <c r="E9" s="81"/>
      <c r="F9" s="342" t="s">
        <v>15</v>
      </c>
      <c r="G9" s="81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>
      <c r="A10" s="346"/>
      <c r="B10" s="346"/>
      <c r="C10" s="343"/>
      <c r="D10" s="82" t="s">
        <v>95</v>
      </c>
      <c r="E10" s="82" t="s">
        <v>81</v>
      </c>
      <c r="F10" s="343"/>
      <c r="G10" s="82" t="s">
        <v>95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82" t="s">
        <v>14</v>
      </c>
      <c r="E11" s="4" t="s">
        <v>14</v>
      </c>
      <c r="F11" s="343"/>
      <c r="G11" s="82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60"/>
      <c r="T11" s="60"/>
      <c r="U11" s="59"/>
    </row>
    <row r="12" spans="1:26" ht="15.6" customHeight="1" thickBot="1">
      <c r="A12" s="346"/>
      <c r="B12" s="347"/>
      <c r="C12" s="344"/>
      <c r="D12" s="83"/>
      <c r="E12" s="5" t="s">
        <v>2</v>
      </c>
      <c r="F12" s="344"/>
      <c r="G12" s="83" t="s">
        <v>17</v>
      </c>
      <c r="H12" s="32"/>
      <c r="I12" s="344"/>
      <c r="J12" s="32"/>
      <c r="K12" s="32"/>
      <c r="L12" s="32"/>
      <c r="M12" s="32"/>
      <c r="N12" s="32"/>
      <c r="O12" s="344"/>
      <c r="R12" s="60"/>
      <c r="T12" s="60"/>
      <c r="U12" s="59"/>
      <c r="V12" s="59"/>
      <c r="W12" s="59"/>
      <c r="Y12" s="33"/>
      <c r="Z12" s="8"/>
    </row>
    <row r="13" spans="1:26" ht="25.35" customHeight="1">
      <c r="A13" s="62">
        <v>1</v>
      </c>
      <c r="B13" s="62" t="s">
        <v>67</v>
      </c>
      <c r="C13" s="46" t="s">
        <v>79</v>
      </c>
      <c r="D13" s="68">
        <v>22490.73</v>
      </c>
      <c r="E13" s="66" t="s">
        <v>30</v>
      </c>
      <c r="F13" s="66" t="s">
        <v>30</v>
      </c>
      <c r="G13" s="68">
        <v>3570</v>
      </c>
      <c r="H13" s="66">
        <v>225</v>
      </c>
      <c r="I13" s="66">
        <f t="shared" ref="I13:I21" si="0">G13/H13</f>
        <v>15.866666666666667</v>
      </c>
      <c r="J13" s="66">
        <v>15</v>
      </c>
      <c r="K13" s="66">
        <v>1</v>
      </c>
      <c r="L13" s="68">
        <v>25925.87</v>
      </c>
      <c r="M13" s="68">
        <v>4067</v>
      </c>
      <c r="N13" s="64">
        <v>44330</v>
      </c>
      <c r="O13" s="63" t="s">
        <v>27</v>
      </c>
      <c r="P13" s="60"/>
      <c r="R13" s="65"/>
      <c r="T13" s="60"/>
      <c r="U13" s="59"/>
      <c r="V13" s="59"/>
      <c r="W13" s="59"/>
      <c r="X13" s="59"/>
      <c r="Y13" s="59"/>
      <c r="Z13" s="60"/>
    </row>
    <row r="14" spans="1:26" ht="25.35" customHeight="1">
      <c r="A14" s="62">
        <v>2</v>
      </c>
      <c r="B14" s="94">
        <v>1</v>
      </c>
      <c r="C14" s="67" t="s">
        <v>72</v>
      </c>
      <c r="D14" s="68">
        <v>14752.12</v>
      </c>
      <c r="E14" s="66">
        <v>26387.62</v>
      </c>
      <c r="F14" s="89">
        <f>(D14-E14)/E14</f>
        <v>-0.44094541303838691</v>
      </c>
      <c r="G14" s="68">
        <v>2143</v>
      </c>
      <c r="H14" s="50">
        <v>164</v>
      </c>
      <c r="I14" s="66">
        <f t="shared" si="0"/>
        <v>13.067073170731707</v>
      </c>
      <c r="J14" s="66">
        <v>9</v>
      </c>
      <c r="K14" s="66">
        <v>2</v>
      </c>
      <c r="L14" s="68">
        <v>41139.74</v>
      </c>
      <c r="M14" s="68">
        <v>5901</v>
      </c>
      <c r="N14" s="64">
        <v>44323</v>
      </c>
      <c r="O14" s="84" t="s">
        <v>73</v>
      </c>
      <c r="P14" s="60"/>
      <c r="R14" s="65"/>
      <c r="T14" s="60"/>
      <c r="U14" s="59"/>
      <c r="V14" s="59"/>
      <c r="W14" s="59"/>
      <c r="X14" s="59"/>
      <c r="Y14" s="59"/>
      <c r="Z14" s="60"/>
    </row>
    <row r="15" spans="1:26" ht="25.35" customHeight="1">
      <c r="A15" s="62">
        <v>3</v>
      </c>
      <c r="B15" s="94">
        <v>2</v>
      </c>
      <c r="C15" s="46" t="s">
        <v>69</v>
      </c>
      <c r="D15" s="68">
        <v>13471.24</v>
      </c>
      <c r="E15" s="66">
        <v>20979.38</v>
      </c>
      <c r="F15" s="89">
        <f>(D15-E15)/E15</f>
        <v>-0.3578818821147241</v>
      </c>
      <c r="G15" s="68">
        <v>2864</v>
      </c>
      <c r="H15" s="66">
        <v>259</v>
      </c>
      <c r="I15" s="66">
        <f t="shared" si="0"/>
        <v>11.057915057915057</v>
      </c>
      <c r="J15" s="66">
        <v>15</v>
      </c>
      <c r="K15" s="66">
        <v>2</v>
      </c>
      <c r="L15" s="68">
        <v>36745.599999999999</v>
      </c>
      <c r="M15" s="68">
        <v>7577</v>
      </c>
      <c r="N15" s="64">
        <v>44323</v>
      </c>
      <c r="O15" s="63" t="s">
        <v>34</v>
      </c>
      <c r="P15" s="60"/>
      <c r="R15" s="65"/>
      <c r="T15" s="60"/>
      <c r="U15" s="59"/>
      <c r="V15" s="59"/>
      <c r="W15" s="59"/>
      <c r="X15" s="59"/>
      <c r="Y15" s="59"/>
      <c r="Z15" s="60"/>
    </row>
    <row r="16" spans="1:26" ht="25.35" customHeight="1">
      <c r="A16" s="62">
        <v>4</v>
      </c>
      <c r="B16" s="95">
        <v>3</v>
      </c>
      <c r="C16" s="46" t="s">
        <v>74</v>
      </c>
      <c r="D16" s="68">
        <v>6069.44</v>
      </c>
      <c r="E16" s="66">
        <v>13815.27</v>
      </c>
      <c r="F16" s="89">
        <f>(D16-E16)/E16</f>
        <v>-0.56067163363437711</v>
      </c>
      <c r="G16" s="68">
        <v>1005</v>
      </c>
      <c r="H16" s="66">
        <v>124</v>
      </c>
      <c r="I16" s="66">
        <f t="shared" si="0"/>
        <v>8.1048387096774199</v>
      </c>
      <c r="J16" s="66">
        <v>8</v>
      </c>
      <c r="K16" s="66">
        <v>2</v>
      </c>
      <c r="L16" s="68">
        <v>19884.71</v>
      </c>
      <c r="M16" s="68">
        <v>3299</v>
      </c>
      <c r="N16" s="64">
        <v>44323</v>
      </c>
      <c r="O16" s="63" t="s">
        <v>34</v>
      </c>
      <c r="P16" s="60"/>
      <c r="R16" s="65"/>
      <c r="T16" s="60"/>
      <c r="U16" s="59"/>
      <c r="V16" s="59"/>
      <c r="W16" s="59"/>
      <c r="X16" s="59"/>
      <c r="Y16" s="60"/>
      <c r="Z16" s="59"/>
    </row>
    <row r="17" spans="1:26" ht="25.35" customHeight="1">
      <c r="A17" s="62">
        <v>5</v>
      </c>
      <c r="B17" s="62" t="s">
        <v>67</v>
      </c>
      <c r="C17" s="46" t="s">
        <v>88</v>
      </c>
      <c r="D17" s="68">
        <v>6014.4</v>
      </c>
      <c r="E17" s="66" t="s">
        <v>30</v>
      </c>
      <c r="F17" s="66" t="s">
        <v>30</v>
      </c>
      <c r="G17" s="68">
        <v>986</v>
      </c>
      <c r="H17" s="66">
        <v>178</v>
      </c>
      <c r="I17" s="66">
        <f t="shared" si="0"/>
        <v>5.5393258426966296</v>
      </c>
      <c r="J17" s="66">
        <v>11</v>
      </c>
      <c r="K17" s="66">
        <v>1</v>
      </c>
      <c r="L17" s="68">
        <v>6014.4</v>
      </c>
      <c r="M17" s="68">
        <v>986</v>
      </c>
      <c r="N17" s="64">
        <v>44330</v>
      </c>
      <c r="O17" s="63" t="s">
        <v>34</v>
      </c>
      <c r="P17" s="60"/>
      <c r="Q17" s="98"/>
      <c r="R17" s="98"/>
      <c r="S17" s="98"/>
      <c r="T17" s="98"/>
      <c r="U17" s="98"/>
      <c r="V17" s="99"/>
      <c r="W17" s="99"/>
      <c r="X17" s="100"/>
      <c r="Y17" s="100"/>
      <c r="Z17" s="59"/>
    </row>
    <row r="18" spans="1:26" ht="25.35" customHeight="1">
      <c r="A18" s="62">
        <v>6</v>
      </c>
      <c r="B18" s="97">
        <v>5</v>
      </c>
      <c r="C18" s="85" t="s">
        <v>51</v>
      </c>
      <c r="D18" s="68">
        <v>5818.01</v>
      </c>
      <c r="E18" s="68">
        <v>9379.77</v>
      </c>
      <c r="F18" s="89">
        <f>(D18-E18)/E18</f>
        <v>-0.37972786113092327</v>
      </c>
      <c r="G18" s="68">
        <v>1185</v>
      </c>
      <c r="H18" s="50">
        <v>173</v>
      </c>
      <c r="I18" s="66">
        <f t="shared" si="0"/>
        <v>6.8497109826589595</v>
      </c>
      <c r="J18" s="66">
        <v>14</v>
      </c>
      <c r="K18" s="66">
        <v>3</v>
      </c>
      <c r="L18" s="68">
        <v>35341</v>
      </c>
      <c r="M18" s="68">
        <v>7351</v>
      </c>
      <c r="N18" s="64">
        <v>44316</v>
      </c>
      <c r="O18" s="63" t="s">
        <v>32</v>
      </c>
      <c r="P18" s="60"/>
      <c r="Q18" s="98"/>
      <c r="R18" s="98"/>
      <c r="S18" s="98"/>
      <c r="T18" s="98"/>
      <c r="U18" s="98"/>
      <c r="V18" s="99"/>
      <c r="W18" s="99"/>
      <c r="X18" s="100"/>
      <c r="Y18" s="100"/>
      <c r="Z18" s="59"/>
    </row>
    <row r="19" spans="1:26" ht="25.35" customHeight="1">
      <c r="A19" s="62">
        <v>7</v>
      </c>
      <c r="B19" s="94">
        <v>4</v>
      </c>
      <c r="C19" s="86" t="s">
        <v>75</v>
      </c>
      <c r="D19" s="68">
        <v>5533.75</v>
      </c>
      <c r="E19" s="66">
        <v>13640.8</v>
      </c>
      <c r="F19" s="89">
        <f>(D19-E19)/E19</f>
        <v>-0.59432364670693794</v>
      </c>
      <c r="G19" s="68">
        <v>978</v>
      </c>
      <c r="H19" s="66">
        <v>108</v>
      </c>
      <c r="I19" s="66">
        <f t="shared" si="0"/>
        <v>9.0555555555555554</v>
      </c>
      <c r="J19" s="66">
        <v>12</v>
      </c>
      <c r="K19" s="66">
        <v>2</v>
      </c>
      <c r="L19" s="68">
        <v>19175</v>
      </c>
      <c r="M19" s="68">
        <v>3319</v>
      </c>
      <c r="N19" s="64">
        <v>44323</v>
      </c>
      <c r="O19" s="63" t="s">
        <v>32</v>
      </c>
      <c r="P19" s="60"/>
      <c r="R19" s="65"/>
      <c r="T19" s="60"/>
      <c r="U19" s="59"/>
      <c r="V19" s="59"/>
      <c r="W19" s="60"/>
      <c r="X19" s="59"/>
      <c r="Y19" s="59"/>
      <c r="Z19" s="59"/>
    </row>
    <row r="20" spans="1:26" ht="25.35" customHeight="1">
      <c r="A20" s="62">
        <v>8</v>
      </c>
      <c r="B20" s="62" t="s">
        <v>67</v>
      </c>
      <c r="C20" s="85" t="s">
        <v>89</v>
      </c>
      <c r="D20" s="68">
        <v>4175.37</v>
      </c>
      <c r="E20" s="66" t="s">
        <v>30</v>
      </c>
      <c r="F20" s="66" t="s">
        <v>30</v>
      </c>
      <c r="G20" s="68">
        <v>715</v>
      </c>
      <c r="H20" s="66">
        <v>144</v>
      </c>
      <c r="I20" s="66">
        <f t="shared" si="0"/>
        <v>4.9652777777777777</v>
      </c>
      <c r="J20" s="66">
        <v>13</v>
      </c>
      <c r="K20" s="66">
        <v>1</v>
      </c>
      <c r="L20" s="68">
        <v>4175.37</v>
      </c>
      <c r="M20" s="68">
        <v>715</v>
      </c>
      <c r="N20" s="64">
        <v>44330</v>
      </c>
      <c r="O20" s="63" t="s">
        <v>27</v>
      </c>
      <c r="P20" s="60"/>
      <c r="R20" s="65"/>
      <c r="T20" s="60"/>
      <c r="U20" s="59"/>
      <c r="V20" s="59"/>
      <c r="W20" s="60"/>
      <c r="X20" s="59"/>
      <c r="Y20" s="59"/>
      <c r="Z20" s="59"/>
    </row>
    <row r="21" spans="1:26" ht="25.35" customHeight="1">
      <c r="A21" s="62">
        <v>9</v>
      </c>
      <c r="B21" s="94">
        <v>7</v>
      </c>
      <c r="C21" s="87" t="s">
        <v>76</v>
      </c>
      <c r="D21" s="68">
        <v>3837.55</v>
      </c>
      <c r="E21" s="66">
        <v>6827.8</v>
      </c>
      <c r="F21" s="89">
        <f>(D21-E21)/E21</f>
        <v>-0.43795219543630448</v>
      </c>
      <c r="G21" s="68">
        <v>623</v>
      </c>
      <c r="H21" s="66">
        <v>68</v>
      </c>
      <c r="I21" s="66">
        <f t="shared" si="0"/>
        <v>9.1617647058823533</v>
      </c>
      <c r="J21" s="66">
        <v>6</v>
      </c>
      <c r="K21" s="66">
        <v>2</v>
      </c>
      <c r="L21" s="68">
        <v>10665</v>
      </c>
      <c r="M21" s="68">
        <v>1695</v>
      </c>
      <c r="N21" s="64">
        <v>44323</v>
      </c>
      <c r="O21" s="26" t="s">
        <v>33</v>
      </c>
      <c r="P21" s="60"/>
      <c r="R21" s="65"/>
      <c r="T21" s="60"/>
      <c r="U21" s="59"/>
      <c r="V21" s="59"/>
      <c r="W21" s="60"/>
      <c r="X21" s="59"/>
      <c r="Y21" s="59"/>
      <c r="Z21" s="59"/>
    </row>
    <row r="22" spans="1:26" ht="25.35" customHeight="1">
      <c r="A22" s="62">
        <v>10</v>
      </c>
      <c r="B22" s="91" t="s">
        <v>67</v>
      </c>
      <c r="C22" s="85" t="s">
        <v>90</v>
      </c>
      <c r="D22" s="68">
        <v>3521</v>
      </c>
      <c r="E22" s="66" t="s">
        <v>30</v>
      </c>
      <c r="F22" s="66" t="s">
        <v>30</v>
      </c>
      <c r="G22" s="68">
        <v>720</v>
      </c>
      <c r="H22" s="66" t="s">
        <v>30</v>
      </c>
      <c r="I22" s="66" t="s">
        <v>30</v>
      </c>
      <c r="J22" s="66">
        <v>9</v>
      </c>
      <c r="K22" s="66">
        <v>1</v>
      </c>
      <c r="L22" s="68">
        <v>3521</v>
      </c>
      <c r="M22" s="68">
        <v>720</v>
      </c>
      <c r="N22" s="64">
        <v>44330</v>
      </c>
      <c r="O22" s="63" t="s">
        <v>31</v>
      </c>
      <c r="P22" s="60"/>
      <c r="R22" s="65"/>
      <c r="T22" s="60"/>
      <c r="U22" s="59"/>
      <c r="V22" s="59"/>
      <c r="W22" s="59"/>
      <c r="X22" s="59"/>
      <c r="Y22" s="60"/>
      <c r="Z22" s="59"/>
    </row>
    <row r="23" spans="1:26" ht="25.35" customHeight="1">
      <c r="A23" s="16"/>
      <c r="B23" s="16"/>
      <c r="C23" s="39" t="s">
        <v>29</v>
      </c>
      <c r="D23" s="61">
        <f>SUM(D13:D22)</f>
        <v>85683.61</v>
      </c>
      <c r="E23" s="61">
        <f>SUM(E13:E22)</f>
        <v>91030.640000000014</v>
      </c>
      <c r="F23" s="93">
        <f>(D23-E23)/E23</f>
        <v>-5.8738793883026774E-2</v>
      </c>
      <c r="G23" s="61">
        <f>SUM(G13:G22)</f>
        <v>14789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62">
        <v>11</v>
      </c>
      <c r="B25" s="96">
        <v>6</v>
      </c>
      <c r="C25" s="92" t="s">
        <v>55</v>
      </c>
      <c r="D25" s="68">
        <v>2305.35</v>
      </c>
      <c r="E25" s="68">
        <v>7318.75</v>
      </c>
      <c r="F25" s="89">
        <f>(D25-E25)/E25</f>
        <v>-0.68500768573868487</v>
      </c>
      <c r="G25" s="68">
        <v>391</v>
      </c>
      <c r="H25" s="66">
        <v>47</v>
      </c>
      <c r="I25" s="66">
        <f>G25/H25</f>
        <v>8.3191489361702136</v>
      </c>
      <c r="J25" s="66">
        <v>10</v>
      </c>
      <c r="K25" s="66">
        <v>3</v>
      </c>
      <c r="L25" s="68">
        <v>25223.32</v>
      </c>
      <c r="M25" s="68">
        <v>4407</v>
      </c>
      <c r="N25" s="64">
        <v>44316</v>
      </c>
      <c r="O25" s="63" t="s">
        <v>56</v>
      </c>
      <c r="P25" s="60"/>
      <c r="R25" s="65"/>
      <c r="T25" s="60"/>
      <c r="U25" s="59"/>
      <c r="V25" s="59"/>
      <c r="W25" s="59"/>
      <c r="X25" s="59"/>
      <c r="Y25" s="60"/>
      <c r="Z25" s="59"/>
    </row>
    <row r="26" spans="1:26" ht="25.35" customHeight="1">
      <c r="A26" s="62">
        <v>12</v>
      </c>
      <c r="B26" s="96">
        <v>8</v>
      </c>
      <c r="C26" s="92" t="s">
        <v>44</v>
      </c>
      <c r="D26" s="68">
        <v>1824.77</v>
      </c>
      <c r="E26" s="68">
        <v>5391</v>
      </c>
      <c r="F26" s="89">
        <f>(D26-E26)/E26</f>
        <v>-0.66151548877759225</v>
      </c>
      <c r="G26" s="68">
        <v>299</v>
      </c>
      <c r="H26" s="66">
        <v>27</v>
      </c>
      <c r="I26" s="66">
        <f>G26/H26</f>
        <v>11.074074074074074</v>
      </c>
      <c r="J26" s="66">
        <v>9</v>
      </c>
      <c r="K26" s="66">
        <v>3</v>
      </c>
      <c r="L26" s="68">
        <v>21329.82</v>
      </c>
      <c r="M26" s="68">
        <v>3829</v>
      </c>
      <c r="N26" s="64">
        <v>44316</v>
      </c>
      <c r="O26" s="63" t="s">
        <v>43</v>
      </c>
      <c r="P26" s="60"/>
      <c r="R26" s="65"/>
      <c r="T26" s="60"/>
      <c r="U26" s="59"/>
      <c r="V26" s="59"/>
      <c r="W26" s="59"/>
      <c r="X26" s="59"/>
      <c r="Y26" s="60"/>
      <c r="Z26" s="59"/>
    </row>
    <row r="27" spans="1:26" ht="25.35" customHeight="1">
      <c r="A27" s="62">
        <v>13</v>
      </c>
      <c r="B27" s="96" t="s">
        <v>67</v>
      </c>
      <c r="C27" s="67" t="s">
        <v>98</v>
      </c>
      <c r="D27" s="68">
        <v>1575</v>
      </c>
      <c r="E27" s="66" t="s">
        <v>30</v>
      </c>
      <c r="F27" s="66" t="s">
        <v>30</v>
      </c>
      <c r="G27" s="68">
        <v>311</v>
      </c>
      <c r="H27" s="66" t="s">
        <v>30</v>
      </c>
      <c r="I27" s="66" t="s">
        <v>30</v>
      </c>
      <c r="J27" s="66" t="s">
        <v>30</v>
      </c>
      <c r="K27" s="66">
        <v>1</v>
      </c>
      <c r="L27" s="68">
        <v>1575</v>
      </c>
      <c r="M27" s="68">
        <v>311</v>
      </c>
      <c r="N27" s="64">
        <v>44330</v>
      </c>
      <c r="O27" s="63" t="s">
        <v>99</v>
      </c>
      <c r="P27" s="60"/>
      <c r="R27" s="65"/>
      <c r="T27" s="60"/>
      <c r="U27" s="59"/>
      <c r="V27" s="59"/>
      <c r="W27" s="59"/>
      <c r="X27" s="59"/>
      <c r="Y27" s="60"/>
      <c r="Z27" s="59"/>
    </row>
    <row r="28" spans="1:26" ht="25.35" customHeight="1">
      <c r="A28" s="62">
        <v>14</v>
      </c>
      <c r="B28" s="97">
        <v>10</v>
      </c>
      <c r="C28" s="46" t="s">
        <v>49</v>
      </c>
      <c r="D28" s="68">
        <v>1286.7</v>
      </c>
      <c r="E28" s="68">
        <v>4627.6099999999997</v>
      </c>
      <c r="F28" s="89">
        <f>(D28-E28)/E28</f>
        <v>-0.72195150412415909</v>
      </c>
      <c r="G28" s="68">
        <v>195</v>
      </c>
      <c r="H28" s="66">
        <v>24</v>
      </c>
      <c r="I28" s="66">
        <f>G28/H28</f>
        <v>8.125</v>
      </c>
      <c r="J28" s="66">
        <v>4</v>
      </c>
      <c r="K28" s="66">
        <v>3</v>
      </c>
      <c r="L28" s="68">
        <v>31277.08</v>
      </c>
      <c r="M28" s="68">
        <v>5240</v>
      </c>
      <c r="N28" s="64">
        <v>44316</v>
      </c>
      <c r="O28" s="63" t="s">
        <v>34</v>
      </c>
      <c r="P28" s="60"/>
      <c r="R28" s="65"/>
      <c r="T28" s="60"/>
      <c r="U28" s="59"/>
      <c r="V28" s="59"/>
      <c r="W28" s="59"/>
      <c r="X28" s="59"/>
      <c r="Y28" s="60"/>
      <c r="Z28" s="59"/>
    </row>
    <row r="29" spans="1:26" ht="24.6" customHeight="1">
      <c r="A29" s="62">
        <v>15</v>
      </c>
      <c r="B29" s="94">
        <v>9</v>
      </c>
      <c r="C29" s="88" t="s">
        <v>77</v>
      </c>
      <c r="D29" s="68">
        <v>1108.2</v>
      </c>
      <c r="E29" s="66">
        <v>5017.28</v>
      </c>
      <c r="F29" s="89">
        <f>(D29-E29)/E29</f>
        <v>-0.77912334970342501</v>
      </c>
      <c r="G29" s="68">
        <v>181</v>
      </c>
      <c r="H29" s="66">
        <v>41</v>
      </c>
      <c r="I29" s="66">
        <f>G29/H29</f>
        <v>4.4146341463414638</v>
      </c>
      <c r="J29" s="66">
        <v>9</v>
      </c>
      <c r="K29" s="66">
        <v>2</v>
      </c>
      <c r="L29" s="68">
        <v>6139</v>
      </c>
      <c r="M29" s="68">
        <v>974</v>
      </c>
      <c r="N29" s="64">
        <v>44323</v>
      </c>
      <c r="O29" s="63" t="s">
        <v>52</v>
      </c>
      <c r="P29" s="60"/>
      <c r="R29" s="65"/>
      <c r="T29" s="60"/>
      <c r="U29" s="59"/>
      <c r="V29" s="59"/>
      <c r="W29" s="60"/>
      <c r="X29" s="59"/>
      <c r="Y29" s="59"/>
      <c r="Z29" s="59"/>
    </row>
    <row r="30" spans="1:26" ht="25.35" customHeight="1">
      <c r="A30" s="62">
        <v>16</v>
      </c>
      <c r="B30" s="96">
        <v>12</v>
      </c>
      <c r="C30" s="46" t="s">
        <v>46</v>
      </c>
      <c r="D30" s="68">
        <v>945.3</v>
      </c>
      <c r="E30" s="68">
        <v>1372.45</v>
      </c>
      <c r="F30" s="89">
        <f>(D30-E30)/E30</f>
        <v>-0.31123173886116073</v>
      </c>
      <c r="G30" s="68">
        <v>184</v>
      </c>
      <c r="H30" s="66">
        <v>14</v>
      </c>
      <c r="I30" s="66">
        <f>G30/H30</f>
        <v>13.142857142857142</v>
      </c>
      <c r="J30" s="66">
        <v>3</v>
      </c>
      <c r="K30" s="66" t="s">
        <v>30</v>
      </c>
      <c r="L30" s="68">
        <v>114297.02</v>
      </c>
      <c r="M30" s="68">
        <v>23100</v>
      </c>
      <c r="N30" s="64">
        <v>44106</v>
      </c>
      <c r="O30" s="26" t="s">
        <v>43</v>
      </c>
      <c r="P30" s="60"/>
      <c r="R30" s="65"/>
      <c r="T30" s="60"/>
      <c r="U30" s="59"/>
      <c r="V30" s="59"/>
      <c r="W30" s="59"/>
      <c r="X30" s="59"/>
      <c r="Y30" s="60"/>
      <c r="Z30" s="59"/>
    </row>
    <row r="31" spans="1:26" ht="24.75" customHeight="1">
      <c r="A31" s="62">
        <v>17</v>
      </c>
      <c r="B31" s="62" t="s">
        <v>67</v>
      </c>
      <c r="C31" s="46" t="s">
        <v>86</v>
      </c>
      <c r="D31" s="68">
        <v>617</v>
      </c>
      <c r="E31" s="66" t="s">
        <v>30</v>
      </c>
      <c r="F31" s="66" t="s">
        <v>30</v>
      </c>
      <c r="G31" s="68">
        <v>126</v>
      </c>
      <c r="H31" s="66" t="s">
        <v>30</v>
      </c>
      <c r="I31" s="66" t="s">
        <v>30</v>
      </c>
      <c r="J31" s="66" t="s">
        <v>30</v>
      </c>
      <c r="K31" s="66">
        <v>1</v>
      </c>
      <c r="L31" s="68">
        <v>1455.32</v>
      </c>
      <c r="M31" s="68">
        <v>294</v>
      </c>
      <c r="N31" s="64">
        <v>44330</v>
      </c>
      <c r="O31" s="63" t="s">
        <v>59</v>
      </c>
      <c r="P31" s="78"/>
      <c r="R31" s="65"/>
      <c r="T31" s="60"/>
      <c r="U31" s="59"/>
      <c r="V31" s="59"/>
      <c r="W31" s="59"/>
      <c r="X31" s="59"/>
      <c r="Y31" s="60"/>
      <c r="Z31" s="59"/>
    </row>
    <row r="32" spans="1:26" ht="24.75" customHeight="1">
      <c r="A32" s="62">
        <v>18</v>
      </c>
      <c r="B32" s="97" t="s">
        <v>40</v>
      </c>
      <c r="C32" s="46" t="s">
        <v>91</v>
      </c>
      <c r="D32" s="68">
        <v>551.5</v>
      </c>
      <c r="E32" s="66" t="s">
        <v>30</v>
      </c>
      <c r="F32" s="66" t="s">
        <v>30</v>
      </c>
      <c r="G32" s="68">
        <v>94</v>
      </c>
      <c r="H32" s="66">
        <v>6</v>
      </c>
      <c r="I32" s="66">
        <f>G32/H32</f>
        <v>15.666666666666666</v>
      </c>
      <c r="J32" s="66">
        <v>6</v>
      </c>
      <c r="K32" s="66">
        <v>0</v>
      </c>
      <c r="L32" s="68">
        <v>551.5</v>
      </c>
      <c r="M32" s="68">
        <v>94</v>
      </c>
      <c r="N32" s="64" t="s">
        <v>41</v>
      </c>
      <c r="O32" s="63" t="s">
        <v>27</v>
      </c>
      <c r="P32" s="60"/>
      <c r="R32" s="65"/>
      <c r="T32" s="60"/>
      <c r="U32" s="59"/>
      <c r="V32" s="59"/>
      <c r="W32" s="59"/>
      <c r="X32" s="59"/>
      <c r="Y32" s="60"/>
      <c r="Z32" s="59"/>
    </row>
    <row r="33" spans="1:26" ht="24.75" customHeight="1">
      <c r="A33" s="62">
        <v>19</v>
      </c>
      <c r="B33" s="97" t="s">
        <v>40</v>
      </c>
      <c r="C33" s="46" t="s">
        <v>93</v>
      </c>
      <c r="D33" s="68">
        <v>311.95</v>
      </c>
      <c r="E33" s="66" t="s">
        <v>30</v>
      </c>
      <c r="F33" s="66" t="s">
        <v>30</v>
      </c>
      <c r="G33" s="68">
        <v>71</v>
      </c>
      <c r="H33" s="66">
        <v>6</v>
      </c>
      <c r="I33" s="66">
        <f>G33/H33</f>
        <v>11.833333333333334</v>
      </c>
      <c r="J33" s="66">
        <v>6</v>
      </c>
      <c r="K33" s="66">
        <v>0</v>
      </c>
      <c r="L33" s="68">
        <v>312</v>
      </c>
      <c r="M33" s="68">
        <v>71</v>
      </c>
      <c r="N33" s="64" t="s">
        <v>41</v>
      </c>
      <c r="O33" s="63" t="s">
        <v>32</v>
      </c>
      <c r="P33" s="60"/>
      <c r="R33" s="65"/>
      <c r="T33" s="60"/>
      <c r="U33" s="59"/>
      <c r="V33" s="59"/>
      <c r="W33" s="59"/>
      <c r="X33" s="59"/>
      <c r="Y33" s="60"/>
      <c r="Z33" s="59"/>
    </row>
    <row r="34" spans="1:26" ht="24.75" customHeight="1">
      <c r="A34" s="62">
        <v>20</v>
      </c>
      <c r="B34" s="94">
        <v>15</v>
      </c>
      <c r="C34" s="46" t="s">
        <v>78</v>
      </c>
      <c r="D34" s="68">
        <v>298</v>
      </c>
      <c r="E34" s="66">
        <v>863</v>
      </c>
      <c r="F34" s="89">
        <f>(D34-E34)/E34</f>
        <v>-0.65469293163383546</v>
      </c>
      <c r="G34" s="68">
        <v>58</v>
      </c>
      <c r="H34" s="69" t="s">
        <v>30</v>
      </c>
      <c r="I34" s="66" t="s">
        <v>30</v>
      </c>
      <c r="J34" s="66" t="s">
        <v>30</v>
      </c>
      <c r="K34" s="66">
        <v>2</v>
      </c>
      <c r="L34" s="68">
        <v>1530.5</v>
      </c>
      <c r="M34" s="68">
        <v>274</v>
      </c>
      <c r="N34" s="64">
        <v>44323</v>
      </c>
      <c r="O34" s="63" t="s">
        <v>59</v>
      </c>
      <c r="P34" s="60"/>
      <c r="R34" s="65"/>
      <c r="T34" s="60"/>
      <c r="U34" s="59"/>
      <c r="V34" s="59"/>
      <c r="W34" s="59"/>
      <c r="X34" s="59"/>
      <c r="Y34" s="59"/>
      <c r="Z34" s="60"/>
    </row>
    <row r="35" spans="1:26" ht="25.35" customHeight="1">
      <c r="A35" s="16"/>
      <c r="B35" s="16"/>
      <c r="C35" s="39" t="s">
        <v>85</v>
      </c>
      <c r="D35" s="61">
        <f ca="1">SUM(D23:D37)</f>
        <v>96795.33</v>
      </c>
      <c r="E35" s="61">
        <f ca="1">SUM(E23:E37)</f>
        <v>116135.33000000002</v>
      </c>
      <c r="F35" s="93">
        <f ca="1">(D35-E35)/E35</f>
        <v>-0.16652985788217944</v>
      </c>
      <c r="G35" s="61">
        <f ca="1">SUM(G23:G37)</f>
        <v>16753</v>
      </c>
      <c r="H35" s="61"/>
      <c r="I35" s="19"/>
      <c r="J35" s="18"/>
      <c r="K35" s="20"/>
      <c r="L35" s="21"/>
      <c r="M35" s="25"/>
      <c r="N35" s="22"/>
      <c r="O35" s="26"/>
      <c r="P35" s="60"/>
      <c r="R35" s="60"/>
    </row>
    <row r="36" spans="1:26" ht="14.1" customHeight="1">
      <c r="A36" s="14"/>
      <c r="B36" s="23"/>
      <c r="C36" s="1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62">
        <v>21</v>
      </c>
      <c r="B37" s="97">
        <v>18</v>
      </c>
      <c r="C37" s="67" t="s">
        <v>47</v>
      </c>
      <c r="D37" s="68">
        <v>287.95</v>
      </c>
      <c r="E37" s="68">
        <v>514.6</v>
      </c>
      <c r="F37" s="89">
        <f>(D37-E37)/E37</f>
        <v>-0.44043917605907507</v>
      </c>
      <c r="G37" s="68">
        <v>54</v>
      </c>
      <c r="H37" s="66">
        <v>14</v>
      </c>
      <c r="I37" s="66">
        <f>G37/H37</f>
        <v>3.8571428571428572</v>
      </c>
      <c r="J37" s="66">
        <v>1</v>
      </c>
      <c r="K37" s="66" t="s">
        <v>30</v>
      </c>
      <c r="L37" s="68">
        <v>65833.22</v>
      </c>
      <c r="M37" s="68">
        <v>14157</v>
      </c>
      <c r="N37" s="64">
        <v>44113</v>
      </c>
      <c r="O37" s="63" t="s">
        <v>27</v>
      </c>
      <c r="P37" s="60"/>
      <c r="R37" s="65"/>
      <c r="T37" s="60"/>
      <c r="U37" s="59"/>
      <c r="V37" s="59"/>
      <c r="W37" s="59"/>
      <c r="X37" s="59"/>
      <c r="Y37" s="59"/>
      <c r="Z37" s="60"/>
    </row>
    <row r="38" spans="1:26" ht="24.75" customHeight="1">
      <c r="A38" s="62">
        <v>22</v>
      </c>
      <c r="B38" s="69" t="s">
        <v>30</v>
      </c>
      <c r="C38" s="46" t="s">
        <v>92</v>
      </c>
      <c r="D38" s="68">
        <v>260.60000000000002</v>
      </c>
      <c r="E38" s="66" t="s">
        <v>30</v>
      </c>
      <c r="F38" s="66" t="s">
        <v>30</v>
      </c>
      <c r="G38" s="68">
        <v>44</v>
      </c>
      <c r="H38" s="50">
        <v>11</v>
      </c>
      <c r="I38" s="66">
        <f>G38/H38</f>
        <v>4</v>
      </c>
      <c r="J38" s="66">
        <v>3</v>
      </c>
      <c r="K38" s="66" t="s">
        <v>30</v>
      </c>
      <c r="L38" s="68">
        <v>6176.62</v>
      </c>
      <c r="M38" s="68">
        <v>1178</v>
      </c>
      <c r="N38" s="64">
        <v>44134</v>
      </c>
      <c r="O38" s="63" t="s">
        <v>56</v>
      </c>
      <c r="P38" s="60"/>
      <c r="R38" s="65"/>
      <c r="T38" s="60"/>
      <c r="U38" s="59"/>
      <c r="V38" s="59"/>
      <c r="W38" s="59"/>
      <c r="X38" s="59"/>
      <c r="Y38" s="59"/>
      <c r="Z38" s="60"/>
    </row>
    <row r="39" spans="1:26" ht="24.75" customHeight="1">
      <c r="A39" s="62">
        <v>23</v>
      </c>
      <c r="B39" s="97">
        <v>23</v>
      </c>
      <c r="C39" s="46" t="s">
        <v>488</v>
      </c>
      <c r="D39" s="68">
        <v>242.7</v>
      </c>
      <c r="E39" s="68">
        <v>11.6</v>
      </c>
      <c r="F39" s="89">
        <f>(D39-E39)/E39</f>
        <v>19.922413793103448</v>
      </c>
      <c r="G39" s="68">
        <v>38</v>
      </c>
      <c r="H39" s="50">
        <v>10</v>
      </c>
      <c r="I39" s="66">
        <f>G39/H39</f>
        <v>3.8</v>
      </c>
      <c r="J39" s="66">
        <v>2</v>
      </c>
      <c r="K39" s="66" t="s">
        <v>30</v>
      </c>
      <c r="L39" s="68">
        <v>1429</v>
      </c>
      <c r="M39" s="68">
        <v>250</v>
      </c>
      <c r="N39" s="64">
        <v>44141</v>
      </c>
      <c r="O39" s="63" t="s">
        <v>33</v>
      </c>
      <c r="P39" s="78"/>
      <c r="R39" s="65"/>
      <c r="T39" s="60"/>
      <c r="U39" s="59"/>
      <c r="V39" s="59"/>
      <c r="W39" s="59"/>
      <c r="X39" s="59"/>
      <c r="Y39" s="59"/>
      <c r="Z39" s="60"/>
    </row>
    <row r="40" spans="1:26" ht="24.6" customHeight="1">
      <c r="A40" s="62">
        <v>24</v>
      </c>
      <c r="B40" s="97">
        <v>14</v>
      </c>
      <c r="C40" s="67" t="s">
        <v>42</v>
      </c>
      <c r="D40" s="68">
        <v>230</v>
      </c>
      <c r="E40" s="68">
        <v>1103</v>
      </c>
      <c r="F40" s="89">
        <f>(D40-E40)/E40</f>
        <v>-0.79147778785131462</v>
      </c>
      <c r="G40" s="68">
        <v>48</v>
      </c>
      <c r="H40" s="66" t="s">
        <v>30</v>
      </c>
      <c r="I40" s="66" t="s">
        <v>30</v>
      </c>
      <c r="J40" s="66">
        <v>2</v>
      </c>
      <c r="K40" s="66">
        <v>3</v>
      </c>
      <c r="L40" s="68">
        <v>6442</v>
      </c>
      <c r="M40" s="68">
        <v>1211</v>
      </c>
      <c r="N40" s="64">
        <v>44316</v>
      </c>
      <c r="O40" s="63" t="s">
        <v>31</v>
      </c>
      <c r="P40" s="60"/>
      <c r="R40" s="65"/>
      <c r="T40" s="60"/>
      <c r="U40" s="59"/>
      <c r="V40" s="59"/>
      <c r="W40" s="59"/>
      <c r="X40" s="59"/>
      <c r="Y40" s="59"/>
      <c r="Z40" s="60"/>
    </row>
    <row r="41" spans="1:26" ht="24.6" customHeight="1">
      <c r="A41" s="62">
        <v>25</v>
      </c>
      <c r="B41" s="97" t="s">
        <v>67</v>
      </c>
      <c r="C41" s="67" t="s">
        <v>101</v>
      </c>
      <c r="D41" s="68">
        <v>225</v>
      </c>
      <c r="E41" s="66" t="s">
        <v>30</v>
      </c>
      <c r="F41" s="66" t="s">
        <v>30</v>
      </c>
      <c r="G41" s="68">
        <v>38</v>
      </c>
      <c r="H41" s="66">
        <v>10</v>
      </c>
      <c r="I41" s="66">
        <f>G41/H41</f>
        <v>3.8</v>
      </c>
      <c r="J41" s="66">
        <v>2</v>
      </c>
      <c r="K41" s="66">
        <v>1</v>
      </c>
      <c r="L41" s="68">
        <v>225</v>
      </c>
      <c r="M41" s="68">
        <v>38</v>
      </c>
      <c r="N41" s="64">
        <v>44330</v>
      </c>
      <c r="O41" s="63" t="s">
        <v>100</v>
      </c>
      <c r="P41" s="60"/>
      <c r="R41" s="65"/>
      <c r="T41" s="60"/>
      <c r="U41" s="59"/>
      <c r="V41" s="59"/>
      <c r="W41" s="59"/>
      <c r="X41" s="59"/>
      <c r="Y41" s="59"/>
      <c r="Z41" s="60"/>
    </row>
    <row r="42" spans="1:26" ht="24.75" customHeight="1">
      <c r="A42" s="62">
        <v>26</v>
      </c>
      <c r="B42" s="62">
        <v>11</v>
      </c>
      <c r="C42" s="46" t="s">
        <v>58</v>
      </c>
      <c r="D42" s="68">
        <v>121</v>
      </c>
      <c r="E42" s="68">
        <v>313.8</v>
      </c>
      <c r="F42" s="89">
        <f>(D42-E42)/E42</f>
        <v>-0.61440407903123007</v>
      </c>
      <c r="G42" s="68">
        <v>21</v>
      </c>
      <c r="H42" s="66" t="s">
        <v>30</v>
      </c>
      <c r="I42" s="66" t="s">
        <v>30</v>
      </c>
      <c r="J42" s="66" t="s">
        <v>30</v>
      </c>
      <c r="K42" s="66">
        <v>2</v>
      </c>
      <c r="L42" s="68">
        <v>1822.2</v>
      </c>
      <c r="M42" s="68">
        <v>355</v>
      </c>
      <c r="N42" s="64">
        <v>44316</v>
      </c>
      <c r="O42" s="63" t="s">
        <v>59</v>
      </c>
      <c r="P42" s="78"/>
      <c r="R42" s="65"/>
      <c r="T42" s="60"/>
      <c r="U42" s="59"/>
      <c r="V42" s="59"/>
      <c r="W42" s="59"/>
      <c r="X42" s="59"/>
      <c r="Y42" s="59"/>
      <c r="Z42" s="60"/>
    </row>
    <row r="43" spans="1:26" ht="24.75" customHeight="1">
      <c r="A43" s="62">
        <v>27</v>
      </c>
      <c r="B43" s="96">
        <v>21</v>
      </c>
      <c r="C43" s="46" t="s">
        <v>65</v>
      </c>
      <c r="D43" s="68">
        <v>59</v>
      </c>
      <c r="E43" s="68">
        <v>24</v>
      </c>
      <c r="F43" s="89">
        <f>(D43-E43)/E43</f>
        <v>1.4583333333333333</v>
      </c>
      <c r="G43" s="68">
        <v>9</v>
      </c>
      <c r="H43" s="50">
        <v>2</v>
      </c>
      <c r="I43" s="66">
        <f>G43/H43</f>
        <v>4.5</v>
      </c>
      <c r="J43" s="66">
        <v>1</v>
      </c>
      <c r="K43" s="66" t="s">
        <v>30</v>
      </c>
      <c r="L43" s="68">
        <v>49138</v>
      </c>
      <c r="M43" s="68">
        <v>9159</v>
      </c>
      <c r="N43" s="64">
        <v>43805</v>
      </c>
      <c r="O43" s="63" t="s">
        <v>43</v>
      </c>
      <c r="P43" s="60"/>
      <c r="R43" s="65"/>
      <c r="T43" s="60"/>
      <c r="U43" s="59"/>
      <c r="V43" s="59"/>
      <c r="W43" s="59"/>
      <c r="X43" s="59"/>
      <c r="Y43" s="60"/>
      <c r="Z43" s="59"/>
    </row>
    <row r="44" spans="1:26" ht="25.35" customHeight="1">
      <c r="A44" s="16"/>
      <c r="B44" s="16"/>
      <c r="C44" s="39" t="s">
        <v>114</v>
      </c>
      <c r="D44" s="61">
        <f ca="1">SUM(D35:D43)</f>
        <v>97812.63</v>
      </c>
      <c r="E44" s="61">
        <f ca="1">SUM(E35:E43)</f>
        <v>117273.93000000002</v>
      </c>
      <c r="F44" s="93">
        <f ca="1">(D44-E44)/E44</f>
        <v>-0.16594736784211131</v>
      </c>
      <c r="G44" s="61">
        <f ca="1">SUM(G35:G43)</f>
        <v>16930</v>
      </c>
      <c r="H44" s="61"/>
      <c r="I44" s="19"/>
      <c r="J44" s="18"/>
      <c r="K44" s="20"/>
      <c r="L44" s="21"/>
      <c r="M44" s="25"/>
      <c r="N44" s="22"/>
      <c r="O44" s="26"/>
    </row>
    <row r="45" spans="1:26" ht="23.1" customHeight="1"/>
    <row r="46" spans="1:26" ht="17.25" customHeight="1"/>
    <row r="60" spans="16:18">
      <c r="R60" s="60"/>
    </row>
    <row r="63" spans="16:18">
      <c r="P63" s="60"/>
    </row>
    <row r="67" ht="12" customHeight="1"/>
  </sheetData>
  <sortState xmlns:xlrd2="http://schemas.microsoft.com/office/spreadsheetml/2017/richdata2" ref="B13:O43">
    <sortCondition descending="1" ref="D13:D43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D319-CF35-4191-ABB8-059E3D74278D}">
  <dimension ref="A1:Z63"/>
  <sheetViews>
    <sheetView zoomScale="60" zoomScaleNormal="60" workbookViewId="0">
      <selection activeCell="L31" sqref="L31:M31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3.6640625" style="58" customWidth="1"/>
    <col min="24" max="24" width="14.88671875" style="58" customWidth="1"/>
    <col min="25" max="25" width="8.88671875" style="58"/>
    <col min="26" max="26" width="12" style="58" bestFit="1" customWidth="1"/>
    <col min="27" max="16384" width="8.88671875" style="58"/>
  </cols>
  <sheetData>
    <row r="1" spans="1:26" ht="19.5" customHeight="1">
      <c r="E1" s="2" t="s">
        <v>82</v>
      </c>
      <c r="F1" s="2"/>
      <c r="G1" s="2"/>
      <c r="H1" s="2"/>
      <c r="I1" s="2"/>
    </row>
    <row r="2" spans="1:26" ht="19.5" customHeight="1">
      <c r="E2" s="2" t="s">
        <v>83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80</v>
      </c>
      <c r="E6" s="4" t="s">
        <v>62</v>
      </c>
      <c r="F6" s="343"/>
      <c r="G6" s="4" t="s">
        <v>80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73"/>
      <c r="E9" s="73"/>
      <c r="F9" s="342" t="s">
        <v>15</v>
      </c>
      <c r="G9" s="73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 ht="21.6">
      <c r="A10" s="346"/>
      <c r="B10" s="346"/>
      <c r="C10" s="343"/>
      <c r="D10" s="74" t="s">
        <v>81</v>
      </c>
      <c r="E10" s="74" t="s">
        <v>63</v>
      </c>
      <c r="F10" s="343"/>
      <c r="G10" s="74" t="s">
        <v>81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74" t="s">
        <v>14</v>
      </c>
      <c r="E11" s="4" t="s">
        <v>14</v>
      </c>
      <c r="F11" s="343"/>
      <c r="G11" s="74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60"/>
      <c r="T11" s="60"/>
      <c r="U11" s="59"/>
    </row>
    <row r="12" spans="1:26" ht="15.6" customHeight="1" thickBot="1">
      <c r="A12" s="346"/>
      <c r="B12" s="347"/>
      <c r="C12" s="344"/>
      <c r="D12" s="75"/>
      <c r="E12" s="5" t="s">
        <v>2</v>
      </c>
      <c r="F12" s="344"/>
      <c r="G12" s="75" t="s">
        <v>17</v>
      </c>
      <c r="H12" s="32"/>
      <c r="I12" s="344"/>
      <c r="J12" s="32"/>
      <c r="K12" s="32"/>
      <c r="L12" s="32"/>
      <c r="M12" s="32"/>
      <c r="N12" s="32"/>
      <c r="O12" s="344"/>
      <c r="R12" s="60"/>
      <c r="T12" s="60"/>
      <c r="U12" s="59"/>
      <c r="V12" s="59"/>
      <c r="W12" s="59"/>
      <c r="X12" s="33"/>
      <c r="Z12" s="8"/>
    </row>
    <row r="13" spans="1:26" ht="25.35" customHeight="1">
      <c r="A13" s="62">
        <v>1</v>
      </c>
      <c r="B13" s="49" t="s">
        <v>67</v>
      </c>
      <c r="C13" s="67" t="s">
        <v>72</v>
      </c>
      <c r="D13" s="68">
        <v>26387.62</v>
      </c>
      <c r="E13" s="66" t="s">
        <v>30</v>
      </c>
      <c r="F13" s="66" t="s">
        <v>30</v>
      </c>
      <c r="G13" s="68">
        <v>3758</v>
      </c>
      <c r="H13" s="50">
        <v>169</v>
      </c>
      <c r="I13" s="66">
        <f t="shared" ref="I13:I22" si="0">G13/H13</f>
        <v>22.236686390532544</v>
      </c>
      <c r="J13" s="66">
        <v>11</v>
      </c>
      <c r="K13" s="66">
        <v>1</v>
      </c>
      <c r="L13" s="68">
        <v>26387.62</v>
      </c>
      <c r="M13" s="68">
        <v>3758</v>
      </c>
      <c r="N13" s="64">
        <v>44323</v>
      </c>
      <c r="O13" s="84" t="s">
        <v>73</v>
      </c>
      <c r="P13" s="60"/>
      <c r="R13" s="65"/>
      <c r="T13" s="60"/>
      <c r="U13" s="59"/>
      <c r="V13" s="59"/>
      <c r="W13" s="59"/>
      <c r="X13" s="59"/>
      <c r="Y13" s="59"/>
      <c r="Z13" s="60"/>
    </row>
    <row r="14" spans="1:26" ht="25.35" customHeight="1">
      <c r="A14" s="62">
        <v>2</v>
      </c>
      <c r="B14" s="49" t="s">
        <v>67</v>
      </c>
      <c r="C14" s="46" t="s">
        <v>69</v>
      </c>
      <c r="D14" s="68">
        <v>20979.38</v>
      </c>
      <c r="E14" s="66" t="s">
        <v>30</v>
      </c>
      <c r="F14" s="66" t="s">
        <v>30</v>
      </c>
      <c r="G14" s="68">
        <v>4234</v>
      </c>
      <c r="H14" s="66">
        <v>271</v>
      </c>
      <c r="I14" s="66">
        <f t="shared" si="0"/>
        <v>15.623616236162361</v>
      </c>
      <c r="J14" s="66">
        <v>14</v>
      </c>
      <c r="K14" s="66">
        <v>1</v>
      </c>
      <c r="L14" s="68">
        <v>23274.36</v>
      </c>
      <c r="M14" s="68">
        <v>4713</v>
      </c>
      <c r="N14" s="64">
        <v>44323</v>
      </c>
      <c r="O14" s="63" t="s">
        <v>34</v>
      </c>
      <c r="P14" s="60"/>
      <c r="R14" s="65"/>
      <c r="T14" s="60"/>
      <c r="U14" s="59"/>
      <c r="V14" s="59"/>
      <c r="W14" s="59"/>
      <c r="X14" s="59"/>
      <c r="Y14" s="59"/>
      <c r="Z14" s="60"/>
    </row>
    <row r="15" spans="1:26" ht="25.35" customHeight="1">
      <c r="A15" s="62">
        <v>3</v>
      </c>
      <c r="B15" s="49" t="s">
        <v>67</v>
      </c>
      <c r="C15" s="46" t="s">
        <v>74</v>
      </c>
      <c r="D15" s="68">
        <v>13815.27</v>
      </c>
      <c r="E15" s="66" t="s">
        <v>30</v>
      </c>
      <c r="F15" s="66" t="s">
        <v>30</v>
      </c>
      <c r="G15" s="68">
        <v>2294</v>
      </c>
      <c r="H15" s="66">
        <v>236</v>
      </c>
      <c r="I15" s="66">
        <f t="shared" si="0"/>
        <v>9.7203389830508478</v>
      </c>
      <c r="J15" s="66">
        <v>12</v>
      </c>
      <c r="K15" s="66">
        <v>1</v>
      </c>
      <c r="L15" s="68">
        <v>13815.27</v>
      </c>
      <c r="M15" s="68">
        <v>2294</v>
      </c>
      <c r="N15" s="64">
        <v>44323</v>
      </c>
      <c r="O15" s="63" t="s">
        <v>34</v>
      </c>
      <c r="P15" s="60"/>
      <c r="R15" s="65"/>
      <c r="T15" s="60"/>
      <c r="U15" s="59"/>
      <c r="V15" s="59"/>
      <c r="W15" s="59"/>
      <c r="X15" s="59"/>
      <c r="Y15" s="59"/>
      <c r="Z15" s="60"/>
    </row>
    <row r="16" spans="1:26" ht="25.35" customHeight="1">
      <c r="A16" s="62">
        <v>4</v>
      </c>
      <c r="B16" s="51" t="s">
        <v>67</v>
      </c>
      <c r="C16" s="87" t="s">
        <v>75</v>
      </c>
      <c r="D16" s="68">
        <v>13640.8</v>
      </c>
      <c r="E16" s="66" t="s">
        <v>30</v>
      </c>
      <c r="F16" s="66" t="s">
        <v>30</v>
      </c>
      <c r="G16" s="68">
        <v>2341</v>
      </c>
      <c r="H16" s="66">
        <v>164</v>
      </c>
      <c r="I16" s="66">
        <f t="shared" si="0"/>
        <v>14.274390243902438</v>
      </c>
      <c r="J16" s="66">
        <v>15</v>
      </c>
      <c r="K16" s="66">
        <v>1</v>
      </c>
      <c r="L16" s="68">
        <v>13641</v>
      </c>
      <c r="M16" s="68">
        <v>2341</v>
      </c>
      <c r="N16" s="64">
        <v>44323</v>
      </c>
      <c r="O16" s="63" t="s">
        <v>32</v>
      </c>
      <c r="P16" s="60"/>
      <c r="R16" s="65"/>
      <c r="T16" s="60"/>
      <c r="U16" s="59"/>
      <c r="V16" s="59"/>
      <c r="W16" s="59"/>
      <c r="X16" s="60"/>
      <c r="Y16" s="59"/>
      <c r="Z16" s="59"/>
    </row>
    <row r="17" spans="1:26" ht="25.35" customHeight="1">
      <c r="A17" s="62">
        <v>5</v>
      </c>
      <c r="B17" s="91">
        <v>2</v>
      </c>
      <c r="C17" s="85" t="s">
        <v>51</v>
      </c>
      <c r="D17" s="68">
        <v>9379.77</v>
      </c>
      <c r="E17" s="68">
        <v>17447.91</v>
      </c>
      <c r="F17" s="89">
        <f>(D17-E17)/E17</f>
        <v>-0.46241297668316717</v>
      </c>
      <c r="G17" s="68">
        <v>1861</v>
      </c>
      <c r="H17" s="50">
        <v>190</v>
      </c>
      <c r="I17" s="66">
        <f t="shared" si="0"/>
        <v>9.7947368421052623</v>
      </c>
      <c r="J17" s="66">
        <v>13</v>
      </c>
      <c r="K17" s="66">
        <v>2</v>
      </c>
      <c r="L17" s="68">
        <v>29523</v>
      </c>
      <c r="M17" s="68">
        <v>6166</v>
      </c>
      <c r="N17" s="64">
        <v>44316</v>
      </c>
      <c r="O17" s="63" t="s">
        <v>32</v>
      </c>
      <c r="P17" s="60"/>
      <c r="R17" s="65"/>
      <c r="T17" s="60"/>
      <c r="U17" s="59"/>
      <c r="V17" s="59"/>
      <c r="W17" s="59"/>
      <c r="X17" s="60"/>
      <c r="Y17" s="59"/>
      <c r="Z17" s="59"/>
    </row>
    <row r="18" spans="1:26" ht="25.35" customHeight="1">
      <c r="A18" s="62">
        <v>6</v>
      </c>
      <c r="B18" s="91">
        <v>3</v>
      </c>
      <c r="C18" s="92" t="s">
        <v>55</v>
      </c>
      <c r="D18" s="68">
        <v>7318.75</v>
      </c>
      <c r="E18" s="68">
        <v>13449.17</v>
      </c>
      <c r="F18" s="89">
        <f>(D18-E18)/E18</f>
        <v>-0.45582143730802721</v>
      </c>
      <c r="G18" s="68">
        <v>1209</v>
      </c>
      <c r="H18" s="66">
        <v>123</v>
      </c>
      <c r="I18" s="66">
        <f t="shared" si="0"/>
        <v>9.8292682926829276</v>
      </c>
      <c r="J18" s="66">
        <v>14</v>
      </c>
      <c r="K18" s="66">
        <v>2</v>
      </c>
      <c r="L18" s="68">
        <v>22917.97</v>
      </c>
      <c r="M18" s="68">
        <v>4016</v>
      </c>
      <c r="N18" s="64">
        <v>44316</v>
      </c>
      <c r="O18" s="63" t="s">
        <v>56</v>
      </c>
      <c r="P18" s="60"/>
      <c r="R18" s="65"/>
      <c r="T18" s="60"/>
      <c r="U18" s="59"/>
      <c r="V18" s="59"/>
      <c r="W18" s="59"/>
      <c r="X18" s="60"/>
      <c r="Y18" s="59"/>
      <c r="Z18" s="59"/>
    </row>
    <row r="19" spans="1:26" ht="25.35" customHeight="1">
      <c r="A19" s="62">
        <v>7</v>
      </c>
      <c r="B19" s="51" t="s">
        <v>67</v>
      </c>
      <c r="C19" s="86" t="s">
        <v>76</v>
      </c>
      <c r="D19" s="68">
        <v>6827.8</v>
      </c>
      <c r="E19" s="66" t="s">
        <v>30</v>
      </c>
      <c r="F19" s="66" t="s">
        <v>30</v>
      </c>
      <c r="G19" s="68">
        <v>1072</v>
      </c>
      <c r="H19" s="66">
        <v>81</v>
      </c>
      <c r="I19" s="66">
        <f t="shared" si="0"/>
        <v>13.234567901234568</v>
      </c>
      <c r="J19" s="66">
        <v>8</v>
      </c>
      <c r="K19" s="66">
        <v>1</v>
      </c>
      <c r="L19" s="68">
        <v>6828</v>
      </c>
      <c r="M19" s="68">
        <v>1072</v>
      </c>
      <c r="N19" s="64">
        <v>44323</v>
      </c>
      <c r="O19" s="63" t="s">
        <v>33</v>
      </c>
      <c r="P19" s="60"/>
      <c r="R19" s="65"/>
      <c r="T19" s="60"/>
      <c r="U19" s="59"/>
      <c r="V19" s="59"/>
      <c r="W19" s="59"/>
      <c r="X19" s="60"/>
      <c r="Y19" s="59"/>
      <c r="Z19" s="59"/>
    </row>
    <row r="20" spans="1:26" ht="25.35" customHeight="1">
      <c r="A20" s="62">
        <v>8</v>
      </c>
      <c r="B20" s="62">
        <v>4</v>
      </c>
      <c r="C20" s="67" t="s">
        <v>44</v>
      </c>
      <c r="D20" s="68">
        <v>5391</v>
      </c>
      <c r="E20" s="68">
        <v>11893.35</v>
      </c>
      <c r="F20" s="89">
        <f>(D20-E20)/E20</f>
        <v>-0.5467214872176468</v>
      </c>
      <c r="G20" s="68">
        <v>924</v>
      </c>
      <c r="H20" s="66">
        <v>100</v>
      </c>
      <c r="I20" s="66">
        <f t="shared" si="0"/>
        <v>9.24</v>
      </c>
      <c r="J20" s="66">
        <v>14</v>
      </c>
      <c r="K20" s="66">
        <v>2</v>
      </c>
      <c r="L20" s="68">
        <v>19505.05</v>
      </c>
      <c r="M20" s="68">
        <v>3530</v>
      </c>
      <c r="N20" s="64">
        <v>44316</v>
      </c>
      <c r="O20" s="63" t="s">
        <v>43</v>
      </c>
      <c r="P20" s="60"/>
      <c r="R20" s="65"/>
      <c r="T20" s="60"/>
      <c r="U20" s="59"/>
      <c r="V20" s="59"/>
      <c r="W20" s="59"/>
      <c r="X20" s="60"/>
      <c r="Y20" s="59"/>
      <c r="Z20" s="59"/>
    </row>
    <row r="21" spans="1:26" ht="25.35" customHeight="1">
      <c r="A21" s="62">
        <v>9</v>
      </c>
      <c r="B21" s="51" t="s">
        <v>67</v>
      </c>
      <c r="C21" s="88" t="s">
        <v>77</v>
      </c>
      <c r="D21" s="68">
        <v>5017.28</v>
      </c>
      <c r="E21" s="66" t="s">
        <v>30</v>
      </c>
      <c r="F21" s="66" t="s">
        <v>30</v>
      </c>
      <c r="G21" s="68">
        <v>791</v>
      </c>
      <c r="H21" s="66">
        <v>120</v>
      </c>
      <c r="I21" s="66">
        <f t="shared" si="0"/>
        <v>6.5916666666666668</v>
      </c>
      <c r="J21" s="66">
        <v>11</v>
      </c>
      <c r="K21" s="66">
        <v>1</v>
      </c>
      <c r="L21" s="68">
        <v>5017</v>
      </c>
      <c r="M21" s="68">
        <v>791</v>
      </c>
      <c r="N21" s="64">
        <v>44323</v>
      </c>
      <c r="O21" s="26" t="s">
        <v>52</v>
      </c>
      <c r="P21" s="60"/>
      <c r="R21" s="65"/>
      <c r="T21" s="60"/>
      <c r="U21" s="59"/>
      <c r="V21" s="59"/>
      <c r="W21" s="59"/>
      <c r="X21" s="60"/>
      <c r="Y21" s="59"/>
      <c r="Z21" s="59"/>
    </row>
    <row r="22" spans="1:26" ht="24.75" customHeight="1">
      <c r="A22" s="62">
        <v>10</v>
      </c>
      <c r="B22" s="62">
        <v>1</v>
      </c>
      <c r="C22" s="46" t="s">
        <v>49</v>
      </c>
      <c r="D22" s="68">
        <v>4627.6099999999997</v>
      </c>
      <c r="E22" s="68">
        <v>20085.79</v>
      </c>
      <c r="F22" s="89">
        <f>(D22-E22)/E22</f>
        <v>-0.76960776748138859</v>
      </c>
      <c r="G22" s="68">
        <v>723</v>
      </c>
      <c r="H22" s="66">
        <v>127</v>
      </c>
      <c r="I22" s="66">
        <f t="shared" si="0"/>
        <v>5.6929133858267713</v>
      </c>
      <c r="J22" s="66">
        <v>8</v>
      </c>
      <c r="K22" s="66">
        <v>2</v>
      </c>
      <c r="L22" s="68">
        <v>29990.39</v>
      </c>
      <c r="M22" s="68">
        <v>5045</v>
      </c>
      <c r="N22" s="64">
        <v>44316</v>
      </c>
      <c r="O22" s="63" t="s">
        <v>34</v>
      </c>
      <c r="P22" s="60"/>
      <c r="R22" s="65"/>
      <c r="T22" s="60"/>
      <c r="U22" s="59"/>
      <c r="V22" s="59"/>
      <c r="W22" s="59"/>
      <c r="X22" s="60"/>
      <c r="Y22" s="59"/>
      <c r="Z22" s="59"/>
    </row>
    <row r="23" spans="1:26" ht="25.35" customHeight="1">
      <c r="A23" s="16"/>
      <c r="B23" s="16"/>
      <c r="C23" s="39" t="s">
        <v>29</v>
      </c>
      <c r="D23" s="61">
        <f>SUM(D13:D22)</f>
        <v>113385.28000000001</v>
      </c>
      <c r="E23" s="61">
        <f>SUM(E13:E22)</f>
        <v>62876.22</v>
      </c>
      <c r="F23" s="93">
        <f>(D23-E23)/E23</f>
        <v>0.80330942286288853</v>
      </c>
      <c r="G23" s="61">
        <f>SUM(G13:G22)</f>
        <v>19207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62">
        <v>11</v>
      </c>
      <c r="B25" s="62" t="s">
        <v>40</v>
      </c>
      <c r="C25" s="67" t="s">
        <v>79</v>
      </c>
      <c r="D25" s="68">
        <v>3435.14</v>
      </c>
      <c r="E25" s="66" t="s">
        <v>30</v>
      </c>
      <c r="F25" s="66" t="s">
        <v>30</v>
      </c>
      <c r="G25" s="68">
        <v>497</v>
      </c>
      <c r="H25" s="66">
        <v>12</v>
      </c>
      <c r="I25" s="66"/>
      <c r="J25" s="66">
        <v>8</v>
      </c>
      <c r="K25" s="66">
        <v>0</v>
      </c>
      <c r="L25" s="68">
        <v>3435.14</v>
      </c>
      <c r="M25" s="68">
        <v>497</v>
      </c>
      <c r="N25" s="64" t="s">
        <v>41</v>
      </c>
      <c r="O25" s="63" t="s">
        <v>27</v>
      </c>
      <c r="P25" s="60"/>
      <c r="R25" s="65"/>
      <c r="T25" s="60"/>
      <c r="U25" s="59"/>
      <c r="V25" s="59"/>
      <c r="W25" s="59"/>
      <c r="X25" s="59"/>
      <c r="Y25" s="59"/>
      <c r="Z25" s="60"/>
    </row>
    <row r="26" spans="1:26" ht="25.35" customHeight="1">
      <c r="A26" s="62">
        <v>12</v>
      </c>
      <c r="B26" s="62">
        <v>10</v>
      </c>
      <c r="C26" s="46" t="s">
        <v>46</v>
      </c>
      <c r="D26" s="68">
        <v>1372.45</v>
      </c>
      <c r="E26" s="68">
        <v>871.90000000000009</v>
      </c>
      <c r="F26" s="89">
        <f>(D26-E26)/E26</f>
        <v>0.57409106548916145</v>
      </c>
      <c r="G26" s="68">
        <v>263</v>
      </c>
      <c r="H26" s="66">
        <v>24</v>
      </c>
      <c r="I26" s="66">
        <f>G26/H26</f>
        <v>10.958333333333334</v>
      </c>
      <c r="J26" s="66">
        <v>3</v>
      </c>
      <c r="K26" s="66" t="s">
        <v>30</v>
      </c>
      <c r="L26" s="68">
        <v>113351.72</v>
      </c>
      <c r="M26" s="68">
        <v>22916</v>
      </c>
      <c r="N26" s="64">
        <v>44106</v>
      </c>
      <c r="O26" s="63" t="s">
        <v>43</v>
      </c>
      <c r="P26" s="60"/>
      <c r="R26" s="65"/>
      <c r="T26" s="60"/>
      <c r="U26" s="59"/>
      <c r="V26" s="59"/>
      <c r="W26" s="59"/>
      <c r="X26" s="59"/>
      <c r="Y26" s="59"/>
      <c r="Z26" s="60"/>
    </row>
    <row r="27" spans="1:26" ht="25.35" customHeight="1">
      <c r="A27" s="62">
        <v>13</v>
      </c>
      <c r="B27" s="62">
        <v>5</v>
      </c>
      <c r="C27" s="67" t="s">
        <v>50</v>
      </c>
      <c r="D27" s="68">
        <v>1251.6500000000001</v>
      </c>
      <c r="E27" s="68">
        <v>7347.1</v>
      </c>
      <c r="F27" s="89">
        <f>(D27-E27)/E27</f>
        <v>-0.82964026622749121</v>
      </c>
      <c r="G27" s="68">
        <v>198</v>
      </c>
      <c r="H27" s="50">
        <v>55</v>
      </c>
      <c r="I27" s="66">
        <f>G27/H27</f>
        <v>3.6</v>
      </c>
      <c r="J27" s="66">
        <v>9</v>
      </c>
      <c r="K27" s="66">
        <v>2</v>
      </c>
      <c r="L27" s="68">
        <v>9902</v>
      </c>
      <c r="M27" s="68">
        <v>1759</v>
      </c>
      <c r="N27" s="64">
        <v>44316</v>
      </c>
      <c r="O27" s="63" t="s">
        <v>52</v>
      </c>
      <c r="P27" s="60"/>
      <c r="R27" s="65"/>
      <c r="T27" s="60"/>
      <c r="U27" s="59"/>
      <c r="V27" s="59"/>
      <c r="W27" s="59"/>
      <c r="X27" s="59"/>
      <c r="Y27" s="59"/>
      <c r="Z27" s="60"/>
    </row>
    <row r="28" spans="1:26" ht="24.75" customHeight="1">
      <c r="A28" s="62">
        <v>14</v>
      </c>
      <c r="B28" s="62">
        <v>6</v>
      </c>
      <c r="C28" s="67" t="s">
        <v>42</v>
      </c>
      <c r="D28" s="68">
        <v>1103</v>
      </c>
      <c r="E28" s="68">
        <v>4514</v>
      </c>
      <c r="F28" s="89">
        <f>(D28-E28)/E28</f>
        <v>-0.75564909171466543</v>
      </c>
      <c r="G28" s="68">
        <v>193</v>
      </c>
      <c r="H28" s="66" t="s">
        <v>30</v>
      </c>
      <c r="I28" s="66" t="s">
        <v>30</v>
      </c>
      <c r="J28" s="66">
        <v>3</v>
      </c>
      <c r="K28" s="66">
        <v>2</v>
      </c>
      <c r="L28" s="68">
        <v>6203</v>
      </c>
      <c r="M28" s="68">
        <v>1161</v>
      </c>
      <c r="N28" s="64">
        <v>44316</v>
      </c>
      <c r="O28" s="63" t="s">
        <v>31</v>
      </c>
      <c r="P28" s="60"/>
      <c r="R28" s="65"/>
      <c r="T28" s="60"/>
      <c r="U28" s="59"/>
      <c r="V28" s="59"/>
      <c r="W28" s="59"/>
      <c r="X28" s="59"/>
      <c r="Y28" s="59"/>
      <c r="Z28" s="60"/>
    </row>
    <row r="29" spans="1:26" ht="24.75" customHeight="1">
      <c r="A29" s="62">
        <v>15</v>
      </c>
      <c r="B29" s="49" t="s">
        <v>67</v>
      </c>
      <c r="C29" s="46" t="s">
        <v>78</v>
      </c>
      <c r="D29" s="68">
        <v>863</v>
      </c>
      <c r="E29" s="66" t="s">
        <v>30</v>
      </c>
      <c r="F29" s="66" t="s">
        <v>30</v>
      </c>
      <c r="G29" s="68">
        <v>148</v>
      </c>
      <c r="H29" s="66" t="s">
        <v>30</v>
      </c>
      <c r="I29" s="66" t="s">
        <v>30</v>
      </c>
      <c r="J29" s="66" t="s">
        <v>30</v>
      </c>
      <c r="K29" s="66">
        <v>1</v>
      </c>
      <c r="L29" s="68">
        <v>1313.5</v>
      </c>
      <c r="M29" s="68">
        <v>234</v>
      </c>
      <c r="N29" s="64">
        <v>44323</v>
      </c>
      <c r="O29" s="63" t="s">
        <v>59</v>
      </c>
      <c r="P29" s="78" t="s">
        <v>70</v>
      </c>
      <c r="R29" s="65"/>
      <c r="T29" s="60"/>
      <c r="U29" s="59"/>
      <c r="V29" s="59"/>
      <c r="W29" s="59"/>
      <c r="X29" s="59"/>
      <c r="Y29" s="59"/>
      <c r="Z29" s="60"/>
    </row>
    <row r="30" spans="1:26" ht="25.35" customHeight="1">
      <c r="A30" s="62">
        <v>16</v>
      </c>
      <c r="B30" s="62" t="s">
        <v>40</v>
      </c>
      <c r="C30" s="46" t="s">
        <v>86</v>
      </c>
      <c r="D30" s="68">
        <v>838.32</v>
      </c>
      <c r="E30" s="66" t="s">
        <v>30</v>
      </c>
      <c r="F30" s="66" t="s">
        <v>30</v>
      </c>
      <c r="G30" s="68">
        <v>168</v>
      </c>
      <c r="H30" s="66" t="s">
        <v>30</v>
      </c>
      <c r="I30" s="66" t="s">
        <v>30</v>
      </c>
      <c r="J30" s="66" t="s">
        <v>30</v>
      </c>
      <c r="K30" s="66">
        <v>0</v>
      </c>
      <c r="L30" s="68">
        <v>838.32</v>
      </c>
      <c r="M30" s="68">
        <v>168</v>
      </c>
      <c r="N30" s="64" t="s">
        <v>41</v>
      </c>
      <c r="O30" s="26" t="s">
        <v>59</v>
      </c>
      <c r="P30" s="60"/>
      <c r="R30" s="65"/>
      <c r="T30" s="60"/>
      <c r="U30" s="59"/>
      <c r="V30" s="59"/>
      <c r="W30" s="60"/>
      <c r="X30" s="59"/>
      <c r="Y30" s="59"/>
      <c r="Z30" s="59"/>
    </row>
    <row r="31" spans="1:26" ht="24.75" customHeight="1">
      <c r="A31" s="62">
        <v>17</v>
      </c>
      <c r="B31" s="62">
        <v>7</v>
      </c>
      <c r="C31" s="46" t="s">
        <v>48</v>
      </c>
      <c r="D31" s="68">
        <v>736.74</v>
      </c>
      <c r="E31" s="68">
        <v>3736.41</v>
      </c>
      <c r="F31" s="89">
        <f>(D31-E31)/E31</f>
        <v>-0.80282142484363339</v>
      </c>
      <c r="G31" s="68">
        <v>122</v>
      </c>
      <c r="H31" s="66">
        <v>26</v>
      </c>
      <c r="I31" s="66">
        <f>G31/H31</f>
        <v>4.6923076923076925</v>
      </c>
      <c r="J31" s="66">
        <v>4</v>
      </c>
      <c r="K31" s="66">
        <v>2</v>
      </c>
      <c r="L31" s="68">
        <v>5328.7</v>
      </c>
      <c r="M31" s="68">
        <v>1016</v>
      </c>
      <c r="N31" s="64">
        <v>44316</v>
      </c>
      <c r="O31" s="63" t="s">
        <v>34</v>
      </c>
      <c r="P31" s="60"/>
      <c r="R31" s="65"/>
      <c r="T31" s="60"/>
      <c r="U31" s="59"/>
      <c r="V31" s="59"/>
      <c r="W31" s="59"/>
      <c r="X31" s="59"/>
      <c r="Y31" s="59"/>
      <c r="Z31" s="60"/>
    </row>
    <row r="32" spans="1:26" ht="24.6" customHeight="1">
      <c r="A32" s="62">
        <v>18</v>
      </c>
      <c r="B32" s="62">
        <v>9</v>
      </c>
      <c r="C32" s="67" t="s">
        <v>47</v>
      </c>
      <c r="D32" s="68">
        <v>514.6</v>
      </c>
      <c r="E32" s="68">
        <v>1121.7</v>
      </c>
      <c r="F32" s="89">
        <f>(D32-E32)/E32</f>
        <v>-0.54123205848266021</v>
      </c>
      <c r="G32" s="68">
        <v>102</v>
      </c>
      <c r="H32" s="66">
        <v>16</v>
      </c>
      <c r="I32" s="66">
        <f>G32/H32</f>
        <v>6.375</v>
      </c>
      <c r="J32" s="66">
        <v>2</v>
      </c>
      <c r="K32" s="66" t="s">
        <v>30</v>
      </c>
      <c r="L32" s="68">
        <v>65545.27</v>
      </c>
      <c r="M32" s="68">
        <v>14103</v>
      </c>
      <c r="N32" s="64">
        <v>44113</v>
      </c>
      <c r="O32" s="63" t="s">
        <v>27</v>
      </c>
      <c r="P32" s="60"/>
      <c r="R32" s="65"/>
      <c r="T32" s="60"/>
      <c r="U32" s="59"/>
      <c r="V32" s="59"/>
      <c r="W32" s="59"/>
      <c r="X32" s="59"/>
      <c r="Y32" s="59"/>
      <c r="Z32" s="60"/>
    </row>
    <row r="33" spans="1:26" ht="24.75" customHeight="1">
      <c r="A33" s="62">
        <v>19</v>
      </c>
      <c r="B33" s="62">
        <v>11</v>
      </c>
      <c r="C33" s="46" t="s">
        <v>58</v>
      </c>
      <c r="D33" s="68">
        <v>313.8</v>
      </c>
      <c r="E33" s="68">
        <v>518.5</v>
      </c>
      <c r="F33" s="89">
        <f>(D33-E33)/E33</f>
        <v>-0.39479267116682737</v>
      </c>
      <c r="G33" s="68">
        <v>45</v>
      </c>
      <c r="H33" s="66" t="s">
        <v>30</v>
      </c>
      <c r="I33" s="66" t="s">
        <v>30</v>
      </c>
      <c r="J33" s="66" t="s">
        <v>30</v>
      </c>
      <c r="K33" s="66">
        <v>2</v>
      </c>
      <c r="L33" s="68">
        <v>1701.2</v>
      </c>
      <c r="M33" s="68">
        <v>334</v>
      </c>
      <c r="N33" s="64">
        <v>44316</v>
      </c>
      <c r="O33" s="63" t="s">
        <v>59</v>
      </c>
      <c r="P33" s="78"/>
      <c r="R33" s="65"/>
      <c r="T33" s="60"/>
      <c r="U33" s="59"/>
      <c r="V33" s="59"/>
      <c r="W33" s="59"/>
      <c r="X33" s="59"/>
      <c r="Y33" s="59"/>
      <c r="Z33" s="60"/>
    </row>
    <row r="34" spans="1:26" ht="24.75" customHeight="1">
      <c r="A34" s="62">
        <v>20</v>
      </c>
      <c r="B34" s="90">
        <v>16</v>
      </c>
      <c r="C34" s="46" t="s">
        <v>68</v>
      </c>
      <c r="D34" s="68">
        <v>26</v>
      </c>
      <c r="E34" s="66">
        <v>26</v>
      </c>
      <c r="F34" s="89">
        <f>(D34-E34)/E34</f>
        <v>0</v>
      </c>
      <c r="G34" s="68">
        <v>4</v>
      </c>
      <c r="H34" s="50">
        <v>1</v>
      </c>
      <c r="I34" s="66">
        <f>G34/H34</f>
        <v>4</v>
      </c>
      <c r="J34" s="66">
        <v>1</v>
      </c>
      <c r="K34" s="66" t="s">
        <v>30</v>
      </c>
      <c r="L34" s="68">
        <v>2973</v>
      </c>
      <c r="M34" s="68">
        <v>592</v>
      </c>
      <c r="N34" s="64">
        <v>44132</v>
      </c>
      <c r="O34" s="63" t="s">
        <v>59</v>
      </c>
      <c r="P34" s="60"/>
      <c r="R34" s="65"/>
      <c r="T34" s="60"/>
      <c r="U34" s="59"/>
      <c r="V34" s="59"/>
      <c r="W34" s="59"/>
      <c r="X34" s="60"/>
      <c r="Y34" s="59"/>
      <c r="Z34" s="59"/>
    </row>
    <row r="35" spans="1:26" ht="25.35" customHeight="1">
      <c r="A35" s="16"/>
      <c r="B35" s="16"/>
      <c r="C35" s="39" t="s">
        <v>85</v>
      </c>
      <c r="D35" s="61">
        <f>SUM(D23:D34)</f>
        <v>123839.98000000003</v>
      </c>
      <c r="E35" s="61">
        <f>SUM(E23:E34)</f>
        <v>81011.83</v>
      </c>
      <c r="F35" s="93">
        <f>(D35-E35)/E35</f>
        <v>0.52866538133998486</v>
      </c>
      <c r="G35" s="61">
        <f>SUM(G23:G34)</f>
        <v>20947</v>
      </c>
      <c r="H35" s="61"/>
      <c r="I35" s="19"/>
      <c r="J35" s="18"/>
      <c r="K35" s="20"/>
      <c r="L35" s="21"/>
      <c r="M35" s="25"/>
      <c r="N35" s="22"/>
      <c r="O35" s="26"/>
      <c r="P35" s="60"/>
      <c r="R35" s="60"/>
    </row>
    <row r="36" spans="1:26" ht="14.1" customHeight="1">
      <c r="A36" s="14"/>
      <c r="B36" s="23"/>
      <c r="C36" s="1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4.75" customHeight="1">
      <c r="A37" s="62">
        <v>21</v>
      </c>
      <c r="B37" s="62">
        <v>15</v>
      </c>
      <c r="C37" s="46" t="s">
        <v>65</v>
      </c>
      <c r="D37" s="68">
        <v>24</v>
      </c>
      <c r="E37" s="68">
        <v>42</v>
      </c>
      <c r="F37" s="89">
        <f>(D37-E37)/E37</f>
        <v>-0.42857142857142855</v>
      </c>
      <c r="G37" s="68">
        <v>4</v>
      </c>
      <c r="H37" s="76">
        <v>1</v>
      </c>
      <c r="I37" s="66">
        <f>G37/H37</f>
        <v>4</v>
      </c>
      <c r="J37" s="66">
        <v>1</v>
      </c>
      <c r="K37" s="66" t="s">
        <v>30</v>
      </c>
      <c r="L37" s="68">
        <v>49079</v>
      </c>
      <c r="M37" s="68">
        <v>9150</v>
      </c>
      <c r="N37" s="64">
        <v>43805</v>
      </c>
      <c r="O37" s="63" t="s">
        <v>43</v>
      </c>
      <c r="P37" s="60"/>
      <c r="R37" s="65"/>
      <c r="T37" s="60"/>
      <c r="U37" s="59"/>
      <c r="V37" s="59"/>
      <c r="W37" s="59"/>
      <c r="X37" s="59"/>
      <c r="Y37" s="59"/>
      <c r="Z37" s="60"/>
    </row>
    <row r="38" spans="1:26" ht="24.75" customHeight="1">
      <c r="A38" s="62">
        <v>22</v>
      </c>
      <c r="B38" s="69" t="s">
        <v>30</v>
      </c>
      <c r="C38" s="46" t="s">
        <v>84</v>
      </c>
      <c r="D38" s="68">
        <v>14</v>
      </c>
      <c r="E38" s="66" t="s">
        <v>30</v>
      </c>
      <c r="F38" s="66" t="s">
        <v>30</v>
      </c>
      <c r="G38" s="68">
        <v>2</v>
      </c>
      <c r="H38" s="69">
        <v>1</v>
      </c>
      <c r="I38" s="66">
        <f>G38/H38</f>
        <v>2</v>
      </c>
      <c r="J38" s="66">
        <v>1</v>
      </c>
      <c r="K38" s="66" t="s">
        <v>30</v>
      </c>
      <c r="L38" s="68">
        <v>12451</v>
      </c>
      <c r="M38" s="68">
        <v>2299</v>
      </c>
      <c r="N38" s="64">
        <v>44106</v>
      </c>
      <c r="O38" s="63" t="s">
        <v>59</v>
      </c>
      <c r="P38" s="60"/>
      <c r="R38" s="65"/>
      <c r="T38" s="60"/>
      <c r="U38" s="59"/>
      <c r="V38" s="59"/>
      <c r="W38" s="59"/>
      <c r="X38" s="59"/>
      <c r="Y38" s="59"/>
      <c r="Z38" s="60"/>
    </row>
    <row r="39" spans="1:26" ht="24.75" customHeight="1">
      <c r="A39" s="62">
        <v>23</v>
      </c>
      <c r="B39" s="91">
        <v>13</v>
      </c>
      <c r="C39" s="46" t="s">
        <v>488</v>
      </c>
      <c r="D39" s="68">
        <v>11.6</v>
      </c>
      <c r="E39" s="68">
        <v>294.39999999999998</v>
      </c>
      <c r="F39" s="89">
        <f>(D39-E39)/E39</f>
        <v>-0.96059782608695643</v>
      </c>
      <c r="G39" s="68">
        <v>1</v>
      </c>
      <c r="H39" s="50">
        <v>2</v>
      </c>
      <c r="I39" s="66">
        <f>G39/H39</f>
        <v>0.5</v>
      </c>
      <c r="J39" s="66">
        <v>2</v>
      </c>
      <c r="K39" s="66" t="s">
        <v>30</v>
      </c>
      <c r="L39" s="68">
        <v>1186</v>
      </c>
      <c r="M39" s="68">
        <v>212</v>
      </c>
      <c r="N39" s="64">
        <v>44141</v>
      </c>
      <c r="O39" s="63" t="s">
        <v>33</v>
      </c>
      <c r="P39" s="60"/>
      <c r="R39" s="65"/>
      <c r="T39" s="60"/>
      <c r="U39" s="59"/>
      <c r="V39" s="59"/>
      <c r="W39" s="59"/>
      <c r="X39" s="60"/>
      <c r="Y39" s="59"/>
      <c r="Z39" s="59"/>
    </row>
    <row r="40" spans="1:26" ht="25.35" customHeight="1">
      <c r="A40" s="16"/>
      <c r="B40" s="16"/>
      <c r="C40" s="39" t="s">
        <v>87</v>
      </c>
      <c r="D40" s="61">
        <f>SUM(D35:D39)</f>
        <v>123889.58000000003</v>
      </c>
      <c r="E40" s="61">
        <f>SUM(E35:E39)</f>
        <v>81348.23</v>
      </c>
      <c r="F40" s="93">
        <f>(D40-E40)/E40</f>
        <v>0.52295360329290552</v>
      </c>
      <c r="G40" s="61">
        <f>SUM(G35:G39)</f>
        <v>20954</v>
      </c>
      <c r="H40" s="61"/>
      <c r="I40" s="19"/>
      <c r="J40" s="18"/>
      <c r="K40" s="20"/>
      <c r="L40" s="21"/>
      <c r="M40" s="25"/>
      <c r="N40" s="22"/>
      <c r="O40" s="26"/>
    </row>
    <row r="41" spans="1:26" ht="23.1" customHeight="1"/>
    <row r="42" spans="1:26" ht="17.25" customHeight="1"/>
    <row r="56" spans="16:18">
      <c r="R56" s="60"/>
    </row>
    <row r="59" spans="16:18">
      <c r="P59" s="60"/>
    </row>
    <row r="63" spans="16:18" ht="12" customHeight="1"/>
  </sheetData>
  <sortState xmlns:xlrd2="http://schemas.microsoft.com/office/spreadsheetml/2017/richdata2" ref="B13:P39">
    <sortCondition descending="1" ref="D13:D39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6"/>
  <sheetViews>
    <sheetView zoomScale="60" zoomScaleNormal="60" workbookViewId="0">
      <selection activeCell="W25" sqref="W25"/>
    </sheetView>
  </sheetViews>
  <sheetFormatPr defaultColWidth="8.88671875" defaultRowHeight="14.4"/>
  <cols>
    <col min="1" max="1" width="4.109375" style="58" customWidth="1"/>
    <col min="2" max="2" width="5.88671875" style="58" customWidth="1"/>
    <col min="3" max="3" width="29.44140625" style="58" customWidth="1"/>
    <col min="4" max="4" width="13.44140625" style="58" customWidth="1"/>
    <col min="5" max="5" width="14" style="58" customWidth="1"/>
    <col min="6" max="6" width="15.44140625" style="58" customWidth="1"/>
    <col min="7" max="7" width="12.109375" style="58" bestFit="1" customWidth="1"/>
    <col min="8" max="8" width="10.88671875" style="58" customWidth="1"/>
    <col min="9" max="9" width="12" style="58" customWidth="1"/>
    <col min="10" max="10" width="10.5546875" style="58" customWidth="1"/>
    <col min="11" max="11" width="12.109375" style="58" bestFit="1" customWidth="1"/>
    <col min="12" max="12" width="13.44140625" style="58" customWidth="1"/>
    <col min="13" max="13" width="13" style="58" customWidth="1"/>
    <col min="14" max="14" width="14" style="58" customWidth="1"/>
    <col min="15" max="15" width="15.44140625" style="58" customWidth="1"/>
    <col min="16" max="16" width="6.44140625" style="58" customWidth="1"/>
    <col min="17" max="17" width="8.44140625" style="58" customWidth="1"/>
    <col min="18" max="19" width="8.5546875" style="58" customWidth="1"/>
    <col min="20" max="20" width="13.88671875" style="58" customWidth="1"/>
    <col min="21" max="21" width="12.33203125" style="58" customWidth="1"/>
    <col min="22" max="22" width="11.88671875" style="58" bestFit="1" customWidth="1"/>
    <col min="23" max="23" width="13.6640625" style="58" customWidth="1"/>
    <col min="24" max="24" width="14.88671875" style="58" customWidth="1"/>
    <col min="25" max="25" width="12" style="58" bestFit="1" customWidth="1"/>
    <col min="26" max="16384" width="8.88671875" style="58"/>
  </cols>
  <sheetData>
    <row r="1" spans="1:26" ht="19.5" customHeight="1">
      <c r="E1" s="2" t="s">
        <v>60</v>
      </c>
      <c r="F1" s="2"/>
      <c r="G1" s="2"/>
      <c r="H1" s="2"/>
      <c r="I1" s="2"/>
    </row>
    <row r="2" spans="1:26" ht="19.5" customHeight="1">
      <c r="E2" s="2" t="s">
        <v>61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62</v>
      </c>
      <c r="E6" s="4" t="s">
        <v>53</v>
      </c>
      <c r="F6" s="343"/>
      <c r="G6" s="4" t="s">
        <v>62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70"/>
      <c r="E9" s="70"/>
      <c r="F9" s="342" t="s">
        <v>15</v>
      </c>
      <c r="G9" s="70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 ht="21.6">
      <c r="A10" s="346"/>
      <c r="B10" s="346"/>
      <c r="C10" s="343"/>
      <c r="D10" s="71" t="s">
        <v>63</v>
      </c>
      <c r="E10" s="71" t="s">
        <v>54</v>
      </c>
      <c r="F10" s="343"/>
      <c r="G10" s="71" t="s">
        <v>63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71" t="s">
        <v>14</v>
      </c>
      <c r="E11" s="4" t="s">
        <v>14</v>
      </c>
      <c r="F11" s="343"/>
      <c r="G11" s="71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60"/>
      <c r="T11" s="60"/>
      <c r="U11" s="59"/>
    </row>
    <row r="12" spans="1:26" ht="15.6" customHeight="1" thickBot="1">
      <c r="A12" s="346"/>
      <c r="B12" s="347"/>
      <c r="C12" s="344"/>
      <c r="D12" s="72"/>
      <c r="E12" s="5" t="s">
        <v>2</v>
      </c>
      <c r="F12" s="344"/>
      <c r="G12" s="72" t="s">
        <v>17</v>
      </c>
      <c r="H12" s="32"/>
      <c r="I12" s="344"/>
      <c r="J12" s="32"/>
      <c r="K12" s="32"/>
      <c r="L12" s="32"/>
      <c r="M12" s="32"/>
      <c r="N12" s="32"/>
      <c r="O12" s="344"/>
      <c r="R12" s="60"/>
      <c r="T12" s="60"/>
      <c r="U12" s="59"/>
      <c r="V12" s="59"/>
      <c r="W12" s="59"/>
      <c r="X12" s="33"/>
      <c r="Y12" s="8"/>
    </row>
    <row r="13" spans="1:26" ht="25.35" customHeight="1">
      <c r="A13" s="62">
        <v>1</v>
      </c>
      <c r="B13" s="51" t="s">
        <v>67</v>
      </c>
      <c r="C13" s="46" t="s">
        <v>49</v>
      </c>
      <c r="D13" s="68">
        <v>20085.79</v>
      </c>
      <c r="E13" s="68">
        <v>5276.98</v>
      </c>
      <c r="F13" s="77">
        <f>(D13-E13)/E13</f>
        <v>2.8063039844759698</v>
      </c>
      <c r="G13" s="68">
        <v>2951</v>
      </c>
      <c r="H13" s="66">
        <v>271</v>
      </c>
      <c r="I13" s="66">
        <f>G13/H13</f>
        <v>10.889298892988929</v>
      </c>
      <c r="J13" s="66">
        <v>11</v>
      </c>
      <c r="K13" s="66">
        <v>1</v>
      </c>
      <c r="L13" s="68">
        <v>25362.78</v>
      </c>
      <c r="M13" s="68">
        <v>4322</v>
      </c>
      <c r="N13" s="64">
        <v>44316</v>
      </c>
      <c r="O13" s="63" t="s">
        <v>34</v>
      </c>
      <c r="P13" s="60"/>
      <c r="R13" s="65"/>
      <c r="T13" s="60"/>
      <c r="U13" s="59"/>
      <c r="V13" s="59"/>
      <c r="W13" s="59"/>
      <c r="X13" s="59"/>
      <c r="Y13" s="60"/>
      <c r="Z13" s="59"/>
    </row>
    <row r="14" spans="1:26" ht="25.35" customHeight="1">
      <c r="A14" s="62">
        <v>2</v>
      </c>
      <c r="B14" s="49" t="s">
        <v>67</v>
      </c>
      <c r="C14" s="46" t="s">
        <v>51</v>
      </c>
      <c r="D14" s="68">
        <v>17447.91</v>
      </c>
      <c r="E14" s="68">
        <v>2695.05</v>
      </c>
      <c r="F14" s="77">
        <f t="shared" ref="F14:F33" si="0">(D14-E14)/E14</f>
        <v>5.4740579952134469</v>
      </c>
      <c r="G14" s="68">
        <v>3471</v>
      </c>
      <c r="H14" s="50">
        <v>308</v>
      </c>
      <c r="I14" s="66">
        <f>G14/H14</f>
        <v>11.269480519480519</v>
      </c>
      <c r="J14" s="66">
        <v>15</v>
      </c>
      <c r="K14" s="66">
        <v>1</v>
      </c>
      <c r="L14" s="68">
        <v>20143</v>
      </c>
      <c r="M14" s="68">
        <v>4305</v>
      </c>
      <c r="N14" s="64">
        <v>44316</v>
      </c>
      <c r="O14" s="63" t="s">
        <v>32</v>
      </c>
      <c r="P14" s="60"/>
      <c r="R14" s="65"/>
      <c r="T14" s="60"/>
      <c r="U14" s="59"/>
      <c r="V14" s="59"/>
      <c r="W14" s="59"/>
      <c r="X14" s="59"/>
      <c r="Y14" s="60"/>
      <c r="Z14" s="59"/>
    </row>
    <row r="15" spans="1:26" ht="25.35" customHeight="1">
      <c r="A15" s="62">
        <v>3</v>
      </c>
      <c r="B15" s="49" t="s">
        <v>67</v>
      </c>
      <c r="C15" s="67" t="s">
        <v>55</v>
      </c>
      <c r="D15" s="68">
        <v>13449.17</v>
      </c>
      <c r="E15" s="68">
        <v>2150.0500000000002</v>
      </c>
      <c r="F15" s="77">
        <f t="shared" si="0"/>
        <v>5.2552824352922016</v>
      </c>
      <c r="G15" s="68">
        <v>2192</v>
      </c>
      <c r="H15" s="66">
        <v>156</v>
      </c>
      <c r="I15" s="66">
        <f>G15/H15</f>
        <v>14.051282051282051</v>
      </c>
      <c r="J15" s="66">
        <v>15</v>
      </c>
      <c r="K15" s="66">
        <v>1</v>
      </c>
      <c r="L15" s="68">
        <v>15599.22</v>
      </c>
      <c r="M15" s="68">
        <v>2807</v>
      </c>
      <c r="N15" s="64">
        <v>44316</v>
      </c>
      <c r="O15" s="63" t="s">
        <v>56</v>
      </c>
      <c r="P15" s="60"/>
      <c r="R15" s="65"/>
      <c r="T15" s="60"/>
      <c r="U15" s="59"/>
      <c r="V15" s="59"/>
      <c r="W15" s="59"/>
      <c r="X15" s="59"/>
      <c r="Y15" s="60"/>
      <c r="Z15" s="59"/>
    </row>
    <row r="16" spans="1:26" ht="25.35" customHeight="1">
      <c r="A16" s="62">
        <v>4</v>
      </c>
      <c r="B16" s="49" t="s">
        <v>67</v>
      </c>
      <c r="C16" s="67" t="s">
        <v>44</v>
      </c>
      <c r="D16" s="68">
        <v>11893.35</v>
      </c>
      <c r="E16" s="68">
        <v>2180.6999999999998</v>
      </c>
      <c r="F16" s="77">
        <f t="shared" si="0"/>
        <v>4.4539138808639436</v>
      </c>
      <c r="G16" s="68">
        <v>1958</v>
      </c>
      <c r="H16" s="66">
        <v>163</v>
      </c>
      <c r="I16" s="66">
        <f>G16/H16</f>
        <v>12.012269938650308</v>
      </c>
      <c r="J16" s="66">
        <v>14</v>
      </c>
      <c r="K16" s="66">
        <v>1</v>
      </c>
      <c r="L16" s="68">
        <v>14114.050000000001</v>
      </c>
      <c r="M16" s="68">
        <v>2606</v>
      </c>
      <c r="N16" s="64">
        <v>44316</v>
      </c>
      <c r="O16" s="63" t="s">
        <v>43</v>
      </c>
      <c r="P16" s="60"/>
      <c r="R16" s="65"/>
      <c r="T16" s="60"/>
      <c r="U16" s="59"/>
      <c r="V16" s="59"/>
      <c r="W16" s="59"/>
      <c r="X16" s="59"/>
      <c r="Y16" s="60"/>
      <c r="Z16" s="59"/>
    </row>
    <row r="17" spans="1:26" ht="25.35" customHeight="1">
      <c r="A17" s="62">
        <v>5</v>
      </c>
      <c r="B17" s="51" t="s">
        <v>67</v>
      </c>
      <c r="C17" s="67" t="s">
        <v>50</v>
      </c>
      <c r="D17" s="68">
        <v>7347.1</v>
      </c>
      <c r="E17" s="68">
        <v>1303.1500000000001</v>
      </c>
      <c r="F17" s="77">
        <f t="shared" si="0"/>
        <v>4.6379541879292487</v>
      </c>
      <c r="G17" s="68">
        <v>1185</v>
      </c>
      <c r="H17" s="50">
        <v>152</v>
      </c>
      <c r="I17" s="66">
        <f>G17/H17</f>
        <v>7.7960526315789478</v>
      </c>
      <c r="J17" s="66">
        <v>13</v>
      </c>
      <c r="K17" s="66">
        <v>1</v>
      </c>
      <c r="L17" s="68">
        <v>8650</v>
      </c>
      <c r="M17" s="68">
        <v>1561</v>
      </c>
      <c r="N17" s="64">
        <v>44316</v>
      </c>
      <c r="O17" s="63" t="s">
        <v>52</v>
      </c>
      <c r="P17" s="60"/>
      <c r="R17" s="65"/>
      <c r="T17" s="60"/>
      <c r="U17" s="59"/>
      <c r="V17" s="59"/>
      <c r="W17" s="59"/>
      <c r="X17" s="59"/>
      <c r="Y17" s="60"/>
      <c r="Z17" s="59"/>
    </row>
    <row r="18" spans="1:26" ht="24.75" customHeight="1">
      <c r="A18" s="62">
        <v>6</v>
      </c>
      <c r="B18" s="51" t="s">
        <v>67</v>
      </c>
      <c r="C18" s="67" t="s">
        <v>42</v>
      </c>
      <c r="D18" s="68">
        <v>4514</v>
      </c>
      <c r="E18" s="68">
        <v>585</v>
      </c>
      <c r="F18" s="77">
        <f t="shared" si="0"/>
        <v>6.7162393162393164</v>
      </c>
      <c r="G18" s="68">
        <v>772</v>
      </c>
      <c r="H18" s="66" t="s">
        <v>30</v>
      </c>
      <c r="I18" s="66" t="s">
        <v>30</v>
      </c>
      <c r="J18" s="66">
        <v>9</v>
      </c>
      <c r="K18" s="66">
        <v>1</v>
      </c>
      <c r="L18" s="68">
        <v>5100</v>
      </c>
      <c r="M18" s="68">
        <v>968</v>
      </c>
      <c r="N18" s="64">
        <v>44316</v>
      </c>
      <c r="O18" s="63" t="s">
        <v>31</v>
      </c>
      <c r="P18" s="60"/>
      <c r="R18" s="65"/>
      <c r="T18" s="60"/>
      <c r="U18" s="59"/>
      <c r="V18" s="59"/>
      <c r="W18" s="59"/>
      <c r="X18" s="59"/>
      <c r="Y18" s="60"/>
      <c r="Z18" s="59"/>
    </row>
    <row r="19" spans="1:26" ht="24.75" customHeight="1">
      <c r="A19" s="62">
        <v>7</v>
      </c>
      <c r="B19" s="51" t="s">
        <v>67</v>
      </c>
      <c r="C19" s="46" t="s">
        <v>48</v>
      </c>
      <c r="D19" s="68">
        <v>3736.41</v>
      </c>
      <c r="E19" s="68">
        <v>855.55</v>
      </c>
      <c r="F19" s="77">
        <f t="shared" si="0"/>
        <v>3.367260826369002</v>
      </c>
      <c r="G19" s="68">
        <v>623</v>
      </c>
      <c r="H19" s="66">
        <v>149</v>
      </c>
      <c r="I19" s="66">
        <f>G19/H19</f>
        <v>4.1812080536912752</v>
      </c>
      <c r="J19" s="66">
        <v>10</v>
      </c>
      <c r="K19" s="66">
        <v>1</v>
      </c>
      <c r="L19" s="68">
        <v>4591.96</v>
      </c>
      <c r="M19" s="68">
        <v>894</v>
      </c>
      <c r="N19" s="64">
        <v>44316</v>
      </c>
      <c r="O19" s="63" t="s">
        <v>34</v>
      </c>
      <c r="P19" s="60"/>
      <c r="R19" s="65"/>
      <c r="T19" s="60"/>
      <c r="U19" s="59"/>
      <c r="V19" s="59"/>
      <c r="W19" s="59"/>
      <c r="X19" s="59"/>
      <c r="Y19" s="60"/>
      <c r="Z19" s="59"/>
    </row>
    <row r="20" spans="1:26" ht="24.75" customHeight="1">
      <c r="A20" s="62">
        <v>8</v>
      </c>
      <c r="B20" s="51" t="s">
        <v>40</v>
      </c>
      <c r="C20" s="46" t="s">
        <v>69</v>
      </c>
      <c r="D20" s="68">
        <v>2294.9899999999998</v>
      </c>
      <c r="E20" s="66" t="s">
        <v>30</v>
      </c>
      <c r="F20" s="66" t="s">
        <v>30</v>
      </c>
      <c r="G20" s="68">
        <v>479</v>
      </c>
      <c r="H20" s="66">
        <v>17</v>
      </c>
      <c r="I20" s="66">
        <f>G20/H20</f>
        <v>28.176470588235293</v>
      </c>
      <c r="J20" s="66">
        <v>5</v>
      </c>
      <c r="K20" s="66">
        <v>0</v>
      </c>
      <c r="L20" s="68">
        <v>2294.9899999999998</v>
      </c>
      <c r="M20" s="68">
        <v>479</v>
      </c>
      <c r="N20" s="64" t="s">
        <v>41</v>
      </c>
      <c r="O20" s="63" t="s">
        <v>34</v>
      </c>
      <c r="P20" s="60"/>
      <c r="R20" s="65"/>
      <c r="T20" s="60"/>
      <c r="U20" s="59"/>
      <c r="V20" s="59"/>
      <c r="W20" s="59"/>
      <c r="X20" s="59"/>
      <c r="Y20" s="60"/>
      <c r="Z20" s="59"/>
    </row>
    <row r="21" spans="1:26" ht="24.75" customHeight="1">
      <c r="A21" s="62">
        <v>9</v>
      </c>
      <c r="B21" s="69" t="s">
        <v>30</v>
      </c>
      <c r="C21" s="67" t="s">
        <v>47</v>
      </c>
      <c r="D21" s="68">
        <v>1121.7</v>
      </c>
      <c r="E21" s="68">
        <v>92.3</v>
      </c>
      <c r="F21" s="77">
        <f t="shared" si="0"/>
        <v>11.15276273022752</v>
      </c>
      <c r="G21" s="68">
        <v>220</v>
      </c>
      <c r="H21" s="66">
        <v>21</v>
      </c>
      <c r="I21" s="66">
        <f>G21/H21</f>
        <v>10.476190476190476</v>
      </c>
      <c r="J21" s="66">
        <v>3</v>
      </c>
      <c r="K21" s="66" t="s">
        <v>30</v>
      </c>
      <c r="L21" s="68">
        <v>65030.67</v>
      </c>
      <c r="M21" s="68">
        <v>14001</v>
      </c>
      <c r="N21" s="64">
        <v>44113</v>
      </c>
      <c r="O21" s="63" t="s">
        <v>27</v>
      </c>
      <c r="P21" s="60"/>
      <c r="R21" s="65"/>
      <c r="T21" s="60"/>
      <c r="U21" s="59"/>
      <c r="V21" s="59"/>
      <c r="W21" s="59"/>
      <c r="X21" s="59"/>
      <c r="Y21" s="60"/>
      <c r="Z21" s="59"/>
    </row>
    <row r="22" spans="1:26" ht="24.75" customHeight="1">
      <c r="A22" s="62">
        <v>10</v>
      </c>
      <c r="B22" s="66" t="s">
        <v>30</v>
      </c>
      <c r="C22" s="46" t="s">
        <v>46</v>
      </c>
      <c r="D22" s="68">
        <v>871.90000000000009</v>
      </c>
      <c r="E22" s="68">
        <v>83.75</v>
      </c>
      <c r="F22" s="77">
        <f t="shared" si="0"/>
        <v>9.4107462686567178</v>
      </c>
      <c r="G22" s="68">
        <v>174</v>
      </c>
      <c r="H22" s="66">
        <v>22</v>
      </c>
      <c r="I22" s="66">
        <f>G22/H22</f>
        <v>7.9090909090909092</v>
      </c>
      <c r="J22" s="66">
        <v>3</v>
      </c>
      <c r="K22" s="66" t="s">
        <v>30</v>
      </c>
      <c r="L22" s="68">
        <v>111979.27</v>
      </c>
      <c r="M22" s="68">
        <v>22653</v>
      </c>
      <c r="N22" s="64">
        <v>44106</v>
      </c>
      <c r="O22" s="63" t="s">
        <v>43</v>
      </c>
      <c r="P22" s="60"/>
      <c r="R22" s="65"/>
      <c r="T22" s="60"/>
      <c r="U22" s="59"/>
      <c r="V22" s="59"/>
      <c r="W22" s="59"/>
      <c r="X22" s="59"/>
      <c r="Y22" s="60"/>
      <c r="Z22" s="59"/>
    </row>
    <row r="23" spans="1:26" ht="25.35" customHeight="1">
      <c r="A23" s="16"/>
      <c r="B23" s="16"/>
      <c r="C23" s="39" t="s">
        <v>29</v>
      </c>
      <c r="D23" s="61">
        <f>SUM(D13:D22)</f>
        <v>82762.319999999992</v>
      </c>
      <c r="E23" s="79">
        <f>SUM(E13:E22)</f>
        <v>15222.529999999997</v>
      </c>
      <c r="F23" s="80">
        <f t="shared" si="0"/>
        <v>4.4368308027640611</v>
      </c>
      <c r="G23" s="61">
        <f>SUM(G13:G22)</f>
        <v>14025</v>
      </c>
      <c r="H23" s="61"/>
      <c r="I23" s="19"/>
      <c r="J23" s="18"/>
      <c r="K23" s="20"/>
      <c r="L23" s="21"/>
      <c r="M23" s="25"/>
      <c r="N23" s="22"/>
      <c r="O23" s="26"/>
      <c r="P23" s="60"/>
      <c r="R23" s="60"/>
    </row>
    <row r="24" spans="1:26" ht="14.1" customHeight="1">
      <c r="A24" s="14"/>
      <c r="B24" s="23"/>
      <c r="C24" s="1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4.75" customHeight="1">
      <c r="A25" s="62">
        <v>11</v>
      </c>
      <c r="B25" s="49" t="s">
        <v>67</v>
      </c>
      <c r="C25" s="46" t="s">
        <v>58</v>
      </c>
      <c r="D25" s="68">
        <v>519</v>
      </c>
      <c r="E25" s="68">
        <v>868.9</v>
      </c>
      <c r="F25" s="77">
        <f t="shared" si="0"/>
        <v>-0.40269306019104611</v>
      </c>
      <c r="G25" s="68">
        <v>108</v>
      </c>
      <c r="H25" s="66" t="s">
        <v>30</v>
      </c>
      <c r="I25" s="66" t="s">
        <v>30</v>
      </c>
      <c r="J25" s="66">
        <v>5</v>
      </c>
      <c r="K25" s="66">
        <v>1</v>
      </c>
      <c r="L25" s="68">
        <v>1387.4</v>
      </c>
      <c r="M25" s="68">
        <v>289</v>
      </c>
      <c r="N25" s="64">
        <v>44316</v>
      </c>
      <c r="O25" s="63" t="s">
        <v>59</v>
      </c>
      <c r="P25" s="78" t="s">
        <v>70</v>
      </c>
      <c r="R25" s="65"/>
      <c r="T25" s="60"/>
      <c r="U25" s="59"/>
      <c r="V25" s="59"/>
      <c r="W25" s="59"/>
      <c r="X25" s="59"/>
      <c r="Y25" s="60"/>
      <c r="Z25" s="59"/>
    </row>
    <row r="26" spans="1:26" ht="24.75" customHeight="1">
      <c r="A26" s="62">
        <v>12</v>
      </c>
      <c r="B26" s="66" t="s">
        <v>30</v>
      </c>
      <c r="C26" s="46" t="s">
        <v>45</v>
      </c>
      <c r="D26" s="68">
        <v>456.5</v>
      </c>
      <c r="E26" s="68">
        <v>155.15</v>
      </c>
      <c r="F26" s="77">
        <f t="shared" si="0"/>
        <v>1.9423138897840799</v>
      </c>
      <c r="G26" s="68">
        <v>77</v>
      </c>
      <c r="H26" s="69">
        <v>5</v>
      </c>
      <c r="I26" s="66">
        <f t="shared" ref="I26:I32" si="1">G26/H26</f>
        <v>15.4</v>
      </c>
      <c r="J26" s="66">
        <v>2</v>
      </c>
      <c r="K26" s="66" t="s">
        <v>30</v>
      </c>
      <c r="L26" s="68">
        <v>2231.04</v>
      </c>
      <c r="M26" s="68">
        <v>366</v>
      </c>
      <c r="N26" s="64">
        <v>44141</v>
      </c>
      <c r="O26" s="63" t="s">
        <v>43</v>
      </c>
      <c r="P26" s="60"/>
      <c r="R26" s="65"/>
      <c r="T26" s="60"/>
      <c r="U26" s="59"/>
      <c r="V26" s="59"/>
      <c r="W26" s="59"/>
      <c r="X26" s="59"/>
      <c r="Y26" s="60"/>
      <c r="Z26" s="59"/>
    </row>
    <row r="27" spans="1:26" ht="24.75" customHeight="1">
      <c r="A27" s="62">
        <v>13</v>
      </c>
      <c r="B27" s="69" t="s">
        <v>30</v>
      </c>
      <c r="C27" s="46" t="s">
        <v>488</v>
      </c>
      <c r="D27" s="68">
        <v>294.39999999999998</v>
      </c>
      <c r="E27" s="68">
        <v>142.30000000000001</v>
      </c>
      <c r="F27" s="77">
        <f t="shared" si="0"/>
        <v>1.0688685874912154</v>
      </c>
      <c r="G27" s="68">
        <v>48</v>
      </c>
      <c r="H27" s="76">
        <v>7</v>
      </c>
      <c r="I27" s="66">
        <f t="shared" si="1"/>
        <v>6.8571428571428568</v>
      </c>
      <c r="J27" s="66">
        <v>1</v>
      </c>
      <c r="K27" s="66" t="s">
        <v>30</v>
      </c>
      <c r="L27" s="68">
        <v>1175</v>
      </c>
      <c r="M27" s="68">
        <v>210</v>
      </c>
      <c r="N27" s="64">
        <v>44141</v>
      </c>
      <c r="O27" s="63" t="s">
        <v>33</v>
      </c>
      <c r="P27" s="60"/>
      <c r="R27" s="65"/>
      <c r="T27" s="60"/>
      <c r="U27" s="59"/>
      <c r="V27" s="59"/>
      <c r="W27" s="59"/>
      <c r="X27" s="59"/>
      <c r="Y27" s="60"/>
      <c r="Z27" s="59"/>
    </row>
    <row r="28" spans="1:26" ht="24.6" customHeight="1">
      <c r="A28" s="62">
        <v>14</v>
      </c>
      <c r="B28" s="66" t="s">
        <v>30</v>
      </c>
      <c r="C28" s="67" t="s">
        <v>66</v>
      </c>
      <c r="D28" s="68">
        <v>121</v>
      </c>
      <c r="E28" s="66" t="s">
        <v>30</v>
      </c>
      <c r="F28" s="66" t="s">
        <v>30</v>
      </c>
      <c r="G28" s="68">
        <v>15</v>
      </c>
      <c r="H28" s="69">
        <v>1</v>
      </c>
      <c r="I28" s="66">
        <f t="shared" si="1"/>
        <v>15</v>
      </c>
      <c r="J28" s="66">
        <v>1</v>
      </c>
      <c r="K28" s="66" t="s">
        <v>30</v>
      </c>
      <c r="L28" s="68">
        <v>129390</v>
      </c>
      <c r="M28" s="68">
        <v>22299</v>
      </c>
      <c r="N28" s="64">
        <v>43868</v>
      </c>
      <c r="O28" s="63" t="s">
        <v>33</v>
      </c>
      <c r="P28" s="60"/>
      <c r="R28" s="65"/>
      <c r="T28" s="60"/>
      <c r="U28" s="59"/>
      <c r="V28" s="59"/>
      <c r="W28" s="59"/>
      <c r="X28" s="59"/>
      <c r="Y28" s="60"/>
      <c r="Z28" s="59"/>
    </row>
    <row r="29" spans="1:26" ht="24.75" customHeight="1">
      <c r="A29" s="62">
        <v>15</v>
      </c>
      <c r="B29" s="69" t="s">
        <v>30</v>
      </c>
      <c r="C29" s="46" t="s">
        <v>65</v>
      </c>
      <c r="D29" s="68">
        <v>42</v>
      </c>
      <c r="E29" s="66" t="s">
        <v>30</v>
      </c>
      <c r="F29" s="66" t="s">
        <v>30</v>
      </c>
      <c r="G29" s="68">
        <v>6</v>
      </c>
      <c r="H29" s="76">
        <v>2</v>
      </c>
      <c r="I29" s="66">
        <f t="shared" si="1"/>
        <v>3</v>
      </c>
      <c r="J29" s="66">
        <v>1</v>
      </c>
      <c r="K29" s="66" t="s">
        <v>30</v>
      </c>
      <c r="L29" s="68">
        <v>49055</v>
      </c>
      <c r="M29" s="68">
        <v>9146</v>
      </c>
      <c r="N29" s="64">
        <v>43805</v>
      </c>
      <c r="O29" s="63" t="s">
        <v>43</v>
      </c>
      <c r="P29" s="60"/>
      <c r="R29" s="65"/>
      <c r="T29" s="60"/>
      <c r="U29" s="59"/>
      <c r="V29" s="59"/>
      <c r="W29" s="59"/>
      <c r="X29" s="59"/>
      <c r="Y29" s="60"/>
      <c r="Z29" s="59"/>
    </row>
    <row r="30" spans="1:26" ht="24.75" customHeight="1">
      <c r="A30" s="62">
        <v>16</v>
      </c>
      <c r="B30" s="66" t="s">
        <v>30</v>
      </c>
      <c r="C30" s="46" t="s">
        <v>68</v>
      </c>
      <c r="D30" s="68">
        <v>26</v>
      </c>
      <c r="E30" s="66" t="s">
        <v>30</v>
      </c>
      <c r="F30" s="66" t="s">
        <v>30</v>
      </c>
      <c r="G30" s="68">
        <v>4</v>
      </c>
      <c r="H30" s="76">
        <v>1</v>
      </c>
      <c r="I30" s="66">
        <f t="shared" si="1"/>
        <v>4</v>
      </c>
      <c r="J30" s="66">
        <v>1</v>
      </c>
      <c r="K30" s="66" t="s">
        <v>30</v>
      </c>
      <c r="L30" s="68">
        <v>2947</v>
      </c>
      <c r="M30" s="68">
        <v>588</v>
      </c>
      <c r="N30" s="64">
        <v>44132</v>
      </c>
      <c r="O30" s="63" t="s">
        <v>59</v>
      </c>
      <c r="P30" s="60"/>
      <c r="R30" s="65"/>
      <c r="T30" s="60"/>
      <c r="U30" s="59"/>
      <c r="V30" s="59"/>
      <c r="W30" s="59"/>
      <c r="X30" s="59"/>
      <c r="Y30" s="60"/>
      <c r="Z30" s="59"/>
    </row>
    <row r="31" spans="1:26" ht="24.75" customHeight="1">
      <c r="A31" s="62">
        <v>17</v>
      </c>
      <c r="B31" s="66" t="s">
        <v>30</v>
      </c>
      <c r="C31" s="46" t="s">
        <v>64</v>
      </c>
      <c r="D31" s="68">
        <v>21</v>
      </c>
      <c r="E31" s="66" t="s">
        <v>30</v>
      </c>
      <c r="F31" s="66" t="s">
        <v>30</v>
      </c>
      <c r="G31" s="68">
        <v>3</v>
      </c>
      <c r="H31" s="76">
        <v>1</v>
      </c>
      <c r="I31" s="66">
        <f t="shared" si="1"/>
        <v>3</v>
      </c>
      <c r="J31" s="66">
        <v>1</v>
      </c>
      <c r="K31" s="66" t="s">
        <v>30</v>
      </c>
      <c r="L31" s="68">
        <v>12548</v>
      </c>
      <c r="M31" s="68">
        <v>2405</v>
      </c>
      <c r="N31" s="64">
        <v>44120</v>
      </c>
      <c r="O31" s="63" t="s">
        <v>43</v>
      </c>
      <c r="P31" s="60"/>
      <c r="R31" s="65"/>
      <c r="T31" s="60"/>
      <c r="U31" s="59"/>
      <c r="V31" s="59"/>
      <c r="W31" s="59"/>
      <c r="X31" s="59"/>
      <c r="Y31" s="60"/>
      <c r="Z31" s="59"/>
    </row>
    <row r="32" spans="1:26" ht="24.75" customHeight="1">
      <c r="A32" s="62">
        <v>18</v>
      </c>
      <c r="B32" s="69" t="s">
        <v>30</v>
      </c>
      <c r="C32" s="67" t="s">
        <v>39</v>
      </c>
      <c r="D32" s="68">
        <v>18</v>
      </c>
      <c r="E32" s="68">
        <v>48</v>
      </c>
      <c r="F32" s="77">
        <f t="shared" si="0"/>
        <v>-0.625</v>
      </c>
      <c r="G32" s="68">
        <v>5</v>
      </c>
      <c r="H32" s="69">
        <v>1</v>
      </c>
      <c r="I32" s="66">
        <f t="shared" si="1"/>
        <v>5</v>
      </c>
      <c r="J32" s="66">
        <v>1</v>
      </c>
      <c r="K32" s="66" t="s">
        <v>30</v>
      </c>
      <c r="L32" s="68">
        <v>13451</v>
      </c>
      <c r="M32" s="68">
        <v>3213</v>
      </c>
      <c r="N32" s="64">
        <v>44127</v>
      </c>
      <c r="O32" s="63" t="s">
        <v>31</v>
      </c>
      <c r="P32" s="60"/>
      <c r="R32" s="65"/>
      <c r="T32" s="60"/>
      <c r="U32" s="59"/>
      <c r="V32" s="59"/>
      <c r="W32" s="59"/>
      <c r="X32" s="59"/>
      <c r="Y32" s="60"/>
      <c r="Z32" s="59"/>
    </row>
    <row r="33" spans="1:15" ht="25.35" customHeight="1">
      <c r="A33" s="16"/>
      <c r="B33" s="16"/>
      <c r="C33" s="39" t="s">
        <v>71</v>
      </c>
      <c r="D33" s="61">
        <f>SUM(D23:D32)</f>
        <v>84260.219999999987</v>
      </c>
      <c r="E33" s="79">
        <f>SUM(E23:E32)</f>
        <v>16436.879999999997</v>
      </c>
      <c r="F33" s="80">
        <f t="shared" si="0"/>
        <v>4.1262903908771014</v>
      </c>
      <c r="G33" s="61">
        <f>SUM(G23:G32)</f>
        <v>14291</v>
      </c>
      <c r="H33" s="61"/>
      <c r="I33" s="19"/>
      <c r="J33" s="18"/>
      <c r="K33" s="20"/>
      <c r="L33" s="21"/>
      <c r="M33" s="25"/>
      <c r="N33" s="22"/>
      <c r="O33" s="26"/>
    </row>
    <row r="34" spans="1:15" ht="23.1" customHeight="1"/>
    <row r="35" spans="1:15" ht="17.25" customHeight="1"/>
    <row r="49" spans="16:18">
      <c r="R49" s="60"/>
    </row>
    <row r="52" spans="16:18">
      <c r="P52" s="60"/>
    </row>
    <row r="56" spans="16:18" ht="12" customHeight="1"/>
  </sheetData>
  <sortState xmlns:xlrd2="http://schemas.microsoft.com/office/spreadsheetml/2017/richdata2" ref="B14:P32">
    <sortCondition descending="1" ref="D14:D32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"/>
  <sheetViews>
    <sheetView zoomScale="60" zoomScaleNormal="60" workbookViewId="0">
      <selection activeCell="D27" sqref="D27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44140625" style="1" customWidth="1"/>
    <col min="5" max="5" width="14" style="1" customWidth="1"/>
    <col min="6" max="6" width="15.441406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8.44140625" style="1" customWidth="1"/>
    <col min="18" max="19" width="8.5546875" style="1" customWidth="1"/>
    <col min="20" max="20" width="13.88671875" style="1" customWidth="1"/>
    <col min="21" max="21" width="12.33203125" style="1" customWidth="1"/>
    <col min="22" max="22" width="11.88671875" style="1" bestFit="1" customWidth="1"/>
    <col min="23" max="23" width="14.88671875" style="1" customWidth="1"/>
    <col min="24" max="24" width="13.6640625" style="1" customWidth="1"/>
    <col min="25" max="25" width="12" style="1" bestFit="1" customWidth="1"/>
    <col min="26" max="16384" width="8.88671875" style="1"/>
  </cols>
  <sheetData>
    <row r="1" spans="1:26" ht="19.5" customHeight="1">
      <c r="E1" s="2" t="s">
        <v>36</v>
      </c>
      <c r="F1" s="2"/>
      <c r="G1" s="2"/>
      <c r="H1" s="2"/>
      <c r="I1" s="2"/>
    </row>
    <row r="2" spans="1:26" ht="19.5" customHeight="1">
      <c r="E2" s="2" t="s">
        <v>35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345"/>
      <c r="B5" s="345"/>
      <c r="C5" s="342" t="s">
        <v>0</v>
      </c>
      <c r="D5" s="3"/>
      <c r="E5" s="3"/>
      <c r="F5" s="342" t="s">
        <v>3</v>
      </c>
      <c r="G5" s="3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6">
      <c r="A6" s="346"/>
      <c r="B6" s="346"/>
      <c r="C6" s="343"/>
      <c r="D6" s="4" t="s">
        <v>53</v>
      </c>
      <c r="E6" s="4" t="s">
        <v>37</v>
      </c>
      <c r="F6" s="343"/>
      <c r="G6" s="4" t="s">
        <v>53</v>
      </c>
      <c r="H6" s="343"/>
      <c r="I6" s="343"/>
      <c r="J6" s="343"/>
      <c r="K6" s="343"/>
      <c r="L6" s="343"/>
      <c r="M6" s="343"/>
      <c r="N6" s="343"/>
      <c r="O6" s="343"/>
    </row>
    <row r="7" spans="1:26">
      <c r="A7" s="346"/>
      <c r="B7" s="346"/>
      <c r="C7" s="343"/>
      <c r="D7" s="4" t="s">
        <v>1</v>
      </c>
      <c r="E7" s="4" t="s">
        <v>1</v>
      </c>
      <c r="F7" s="343"/>
      <c r="G7" s="4" t="s">
        <v>4</v>
      </c>
      <c r="H7" s="343"/>
      <c r="I7" s="343"/>
      <c r="J7" s="343"/>
      <c r="K7" s="343"/>
      <c r="L7" s="343"/>
      <c r="M7" s="343"/>
      <c r="N7" s="343"/>
      <c r="O7" s="343"/>
    </row>
    <row r="8" spans="1:26" ht="18" customHeight="1" thickBot="1">
      <c r="A8" s="347"/>
      <c r="B8" s="347"/>
      <c r="C8" s="344"/>
      <c r="D8" s="5" t="s">
        <v>2</v>
      </c>
      <c r="E8" s="5" t="s">
        <v>2</v>
      </c>
      <c r="F8" s="344"/>
      <c r="G8" s="6"/>
      <c r="H8" s="344"/>
      <c r="I8" s="344"/>
      <c r="J8" s="344"/>
      <c r="K8" s="344"/>
      <c r="L8" s="344"/>
      <c r="M8" s="344"/>
      <c r="N8" s="344"/>
      <c r="O8" s="344"/>
      <c r="R8" s="8"/>
    </row>
    <row r="9" spans="1:26" ht="15" customHeight="1">
      <c r="A9" s="345"/>
      <c r="B9" s="345"/>
      <c r="C9" s="342" t="s">
        <v>13</v>
      </c>
      <c r="D9" s="29"/>
      <c r="E9" s="29"/>
      <c r="F9" s="342" t="s">
        <v>15</v>
      </c>
      <c r="G9" s="29"/>
      <c r="H9" s="9" t="s">
        <v>18</v>
      </c>
      <c r="I9" s="342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342" t="s">
        <v>26</v>
      </c>
      <c r="R9" s="8"/>
    </row>
    <row r="10" spans="1:26" ht="21.6">
      <c r="A10" s="346"/>
      <c r="B10" s="346"/>
      <c r="C10" s="343"/>
      <c r="D10" s="44" t="s">
        <v>54</v>
      </c>
      <c r="E10" s="47" t="s">
        <v>38</v>
      </c>
      <c r="F10" s="343"/>
      <c r="G10" s="48" t="s">
        <v>54</v>
      </c>
      <c r="H10" s="4" t="s">
        <v>17</v>
      </c>
      <c r="I10" s="34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343"/>
      <c r="R10" s="8"/>
    </row>
    <row r="11" spans="1:26">
      <c r="A11" s="346"/>
      <c r="B11" s="346"/>
      <c r="C11" s="343"/>
      <c r="D11" s="30" t="s">
        <v>14</v>
      </c>
      <c r="E11" s="4" t="s">
        <v>14</v>
      </c>
      <c r="F11" s="343"/>
      <c r="G11" s="30" t="s">
        <v>16</v>
      </c>
      <c r="H11" s="6"/>
      <c r="I11" s="343"/>
      <c r="J11" s="6"/>
      <c r="K11" s="6"/>
      <c r="L11" s="12" t="s">
        <v>2</v>
      </c>
      <c r="M11" s="4" t="s">
        <v>17</v>
      </c>
      <c r="N11" s="6"/>
      <c r="O11" s="343"/>
      <c r="R11" s="11"/>
      <c r="T11" s="11"/>
      <c r="U11" s="7"/>
    </row>
    <row r="12" spans="1:26" ht="15.6" customHeight="1" thickBot="1">
      <c r="A12" s="346"/>
      <c r="B12" s="347"/>
      <c r="C12" s="344"/>
      <c r="D12" s="31"/>
      <c r="E12" s="5" t="s">
        <v>2</v>
      </c>
      <c r="F12" s="344"/>
      <c r="G12" s="31" t="s">
        <v>17</v>
      </c>
      <c r="H12" s="32"/>
      <c r="I12" s="344"/>
      <c r="J12" s="32"/>
      <c r="K12" s="32"/>
      <c r="L12" s="32"/>
      <c r="M12" s="32"/>
      <c r="N12" s="32"/>
      <c r="O12" s="344"/>
      <c r="R12" s="36"/>
      <c r="S12" s="34"/>
      <c r="T12" s="36"/>
      <c r="U12" s="35"/>
      <c r="V12" s="35"/>
      <c r="W12" s="33"/>
      <c r="X12" s="35"/>
      <c r="Y12" s="8"/>
    </row>
    <row r="13" spans="1:26" s="34" customFormat="1" ht="25.35" customHeight="1">
      <c r="A13" s="37">
        <v>1</v>
      </c>
      <c r="B13" s="51" t="s">
        <v>40</v>
      </c>
      <c r="C13" s="46" t="s">
        <v>49</v>
      </c>
      <c r="D13" s="45">
        <v>5276.98</v>
      </c>
      <c r="E13" s="43" t="s">
        <v>30</v>
      </c>
      <c r="F13" s="43" t="s">
        <v>30</v>
      </c>
      <c r="G13" s="45">
        <v>1371</v>
      </c>
      <c r="H13" s="43">
        <v>39</v>
      </c>
      <c r="I13" s="43">
        <f t="shared" ref="I13:I19" si="0">G13/H13</f>
        <v>35.153846153846153</v>
      </c>
      <c r="J13" s="43">
        <v>6</v>
      </c>
      <c r="K13" s="43">
        <v>0</v>
      </c>
      <c r="L13" s="45">
        <v>5276.98</v>
      </c>
      <c r="M13" s="45">
        <v>1371</v>
      </c>
      <c r="N13" s="41" t="s">
        <v>41</v>
      </c>
      <c r="O13" s="38" t="s">
        <v>34</v>
      </c>
      <c r="P13" s="36"/>
      <c r="R13" s="42"/>
      <c r="T13" s="36"/>
      <c r="U13" s="35"/>
      <c r="V13" s="35"/>
      <c r="W13" s="35"/>
      <c r="X13" s="35"/>
      <c r="Y13" s="36"/>
      <c r="Z13" s="35"/>
    </row>
    <row r="14" spans="1:26" s="34" customFormat="1" ht="25.35" customHeight="1">
      <c r="A14" s="37">
        <v>2</v>
      </c>
      <c r="B14" s="49" t="s">
        <v>40</v>
      </c>
      <c r="C14" s="46" t="s">
        <v>51</v>
      </c>
      <c r="D14" s="45">
        <v>2695.05</v>
      </c>
      <c r="E14" s="43" t="s">
        <v>30</v>
      </c>
      <c r="F14" s="43" t="s">
        <v>30</v>
      </c>
      <c r="G14" s="45">
        <v>834</v>
      </c>
      <c r="H14" s="50">
        <v>39</v>
      </c>
      <c r="I14" s="43">
        <f t="shared" si="0"/>
        <v>21.384615384615383</v>
      </c>
      <c r="J14" s="43">
        <v>8</v>
      </c>
      <c r="K14" s="66">
        <v>0</v>
      </c>
      <c r="L14" s="45">
        <v>2695</v>
      </c>
      <c r="M14" s="45">
        <v>834</v>
      </c>
      <c r="N14" s="52" t="s">
        <v>41</v>
      </c>
      <c r="O14" s="38" t="s">
        <v>32</v>
      </c>
      <c r="P14" s="36"/>
      <c r="R14" s="42"/>
      <c r="T14" s="36"/>
      <c r="U14" s="35"/>
      <c r="V14" s="35"/>
      <c r="W14" s="35"/>
      <c r="X14" s="35"/>
      <c r="Y14" s="36"/>
      <c r="Z14" s="35"/>
    </row>
    <row r="15" spans="1:26" s="34" customFormat="1" ht="25.35" customHeight="1">
      <c r="A15" s="37">
        <v>3</v>
      </c>
      <c r="B15" s="49" t="s">
        <v>40</v>
      </c>
      <c r="C15" s="53" t="s">
        <v>44</v>
      </c>
      <c r="D15" s="57">
        <v>2180.6999999999998</v>
      </c>
      <c r="E15" s="43" t="s">
        <v>30</v>
      </c>
      <c r="F15" s="43" t="s">
        <v>30</v>
      </c>
      <c r="G15" s="57">
        <v>642</v>
      </c>
      <c r="H15" s="43">
        <v>24</v>
      </c>
      <c r="I15" s="56">
        <f t="shared" si="0"/>
        <v>26.75</v>
      </c>
      <c r="J15" s="43">
        <v>7</v>
      </c>
      <c r="K15" s="66">
        <v>0</v>
      </c>
      <c r="L15" s="57">
        <v>2180.6999999999998</v>
      </c>
      <c r="M15" s="57">
        <v>642</v>
      </c>
      <c r="N15" s="52" t="s">
        <v>41</v>
      </c>
      <c r="O15" s="54" t="s">
        <v>43</v>
      </c>
      <c r="P15" s="36"/>
      <c r="R15" s="42"/>
      <c r="T15" s="36"/>
      <c r="U15" s="35"/>
      <c r="V15" s="35"/>
      <c r="W15" s="35"/>
      <c r="X15" s="35"/>
      <c r="Y15" s="36"/>
      <c r="Z15" s="35"/>
    </row>
    <row r="16" spans="1:26" s="58" customFormat="1" ht="25.35" customHeight="1">
      <c r="A16" s="62">
        <v>4</v>
      </c>
      <c r="B16" s="49" t="s">
        <v>40</v>
      </c>
      <c r="C16" s="67" t="s">
        <v>55</v>
      </c>
      <c r="D16" s="68">
        <v>2150.0500000000002</v>
      </c>
      <c r="E16" s="66" t="s">
        <v>30</v>
      </c>
      <c r="F16" s="66" t="s">
        <v>30</v>
      </c>
      <c r="G16" s="68">
        <v>615</v>
      </c>
      <c r="H16" s="66">
        <v>26</v>
      </c>
      <c r="I16" s="66">
        <f t="shared" si="0"/>
        <v>23.653846153846153</v>
      </c>
      <c r="J16" s="66">
        <v>8</v>
      </c>
      <c r="K16" s="66">
        <v>0</v>
      </c>
      <c r="L16" s="68">
        <v>2150.0500000000002</v>
      </c>
      <c r="M16" s="68">
        <v>615</v>
      </c>
      <c r="N16" s="64" t="s">
        <v>41</v>
      </c>
      <c r="O16" s="63" t="s">
        <v>56</v>
      </c>
      <c r="P16" s="60"/>
      <c r="R16" s="65"/>
      <c r="T16" s="60"/>
      <c r="U16" s="59"/>
      <c r="V16" s="59"/>
      <c r="W16" s="59"/>
      <c r="X16" s="59"/>
      <c r="Y16" s="60"/>
      <c r="Z16" s="59"/>
    </row>
    <row r="17" spans="1:26" s="34" customFormat="1" ht="25.35" customHeight="1">
      <c r="A17" s="62">
        <v>5</v>
      </c>
      <c r="B17" s="51" t="s">
        <v>40</v>
      </c>
      <c r="C17" s="67" t="s">
        <v>50</v>
      </c>
      <c r="D17" s="57">
        <v>1303.1500000000001</v>
      </c>
      <c r="E17" s="43" t="s">
        <v>30</v>
      </c>
      <c r="F17" s="43" t="s">
        <v>30</v>
      </c>
      <c r="G17" s="57">
        <v>376</v>
      </c>
      <c r="H17" s="50">
        <v>20</v>
      </c>
      <c r="I17" s="56">
        <f t="shared" si="0"/>
        <v>18.8</v>
      </c>
      <c r="J17" s="43">
        <v>6</v>
      </c>
      <c r="K17" s="66">
        <v>0</v>
      </c>
      <c r="L17" s="57">
        <v>1303</v>
      </c>
      <c r="M17" s="57">
        <v>376</v>
      </c>
      <c r="N17" s="41" t="s">
        <v>41</v>
      </c>
      <c r="O17" s="54" t="s">
        <v>52</v>
      </c>
      <c r="P17" s="36"/>
      <c r="R17" s="42"/>
      <c r="T17" s="36"/>
      <c r="U17" s="35"/>
      <c r="V17" s="35"/>
      <c r="W17" s="35"/>
      <c r="X17" s="35"/>
      <c r="Y17" s="36"/>
      <c r="Z17" s="35"/>
    </row>
    <row r="18" spans="1:26" s="58" customFormat="1" ht="24.75" customHeight="1">
      <c r="A18" s="62">
        <v>6</v>
      </c>
      <c r="B18" s="51" t="s">
        <v>40</v>
      </c>
      <c r="C18" s="46" t="s">
        <v>58</v>
      </c>
      <c r="D18" s="68">
        <v>868.9</v>
      </c>
      <c r="E18" s="66" t="s">
        <v>30</v>
      </c>
      <c r="F18" s="66" t="s">
        <v>30</v>
      </c>
      <c r="G18" s="68">
        <v>181</v>
      </c>
      <c r="H18" s="66" t="s">
        <v>30</v>
      </c>
      <c r="I18" s="66" t="s">
        <v>30</v>
      </c>
      <c r="J18" s="66">
        <v>5</v>
      </c>
      <c r="K18" s="66">
        <v>0</v>
      </c>
      <c r="L18" s="68">
        <v>868.9</v>
      </c>
      <c r="M18" s="68">
        <v>181</v>
      </c>
      <c r="N18" s="64" t="s">
        <v>41</v>
      </c>
      <c r="O18" s="63" t="s">
        <v>59</v>
      </c>
      <c r="P18" s="60"/>
      <c r="R18" s="65"/>
      <c r="T18" s="60"/>
      <c r="U18" s="59"/>
      <c r="V18" s="59"/>
      <c r="W18" s="59"/>
      <c r="X18" s="59"/>
      <c r="Y18" s="60"/>
      <c r="Z18" s="59"/>
    </row>
    <row r="19" spans="1:26" s="34" customFormat="1" ht="24.75" customHeight="1">
      <c r="A19" s="62">
        <v>7</v>
      </c>
      <c r="B19" s="51" t="s">
        <v>40</v>
      </c>
      <c r="C19" s="46" t="s">
        <v>48</v>
      </c>
      <c r="D19" s="57">
        <v>855.55</v>
      </c>
      <c r="E19" s="43" t="s">
        <v>30</v>
      </c>
      <c r="F19" s="43" t="s">
        <v>30</v>
      </c>
      <c r="G19" s="57">
        <v>271</v>
      </c>
      <c r="H19" s="43">
        <v>26</v>
      </c>
      <c r="I19" s="43">
        <f t="shared" si="0"/>
        <v>10.423076923076923</v>
      </c>
      <c r="J19" s="43">
        <v>6</v>
      </c>
      <c r="K19" s="66">
        <v>0</v>
      </c>
      <c r="L19" s="57">
        <v>855.55</v>
      </c>
      <c r="M19" s="57">
        <v>271</v>
      </c>
      <c r="N19" s="41" t="s">
        <v>41</v>
      </c>
      <c r="O19" s="54" t="s">
        <v>34</v>
      </c>
      <c r="P19" s="36"/>
      <c r="R19" s="42"/>
      <c r="T19" s="36"/>
      <c r="U19" s="35"/>
      <c r="V19" s="35"/>
      <c r="W19" s="35"/>
      <c r="X19" s="35"/>
      <c r="Y19" s="36"/>
      <c r="Z19" s="35"/>
    </row>
    <row r="20" spans="1:26" s="34" customFormat="1" ht="24.75" customHeight="1">
      <c r="A20" s="62">
        <v>8</v>
      </c>
      <c r="B20" s="49" t="s">
        <v>40</v>
      </c>
      <c r="C20" s="67" t="s">
        <v>42</v>
      </c>
      <c r="D20" s="68">
        <v>585</v>
      </c>
      <c r="E20" s="43" t="s">
        <v>30</v>
      </c>
      <c r="F20" s="43" t="s">
        <v>30</v>
      </c>
      <c r="G20" s="68">
        <v>196</v>
      </c>
      <c r="H20" s="43" t="s">
        <v>30</v>
      </c>
      <c r="I20" s="43" t="s">
        <v>30</v>
      </c>
      <c r="J20" s="43">
        <v>5</v>
      </c>
      <c r="K20" s="66">
        <v>0</v>
      </c>
      <c r="L20" s="68">
        <v>585</v>
      </c>
      <c r="M20" s="68">
        <v>196</v>
      </c>
      <c r="N20" s="55" t="s">
        <v>41</v>
      </c>
      <c r="O20" s="63" t="s">
        <v>31</v>
      </c>
      <c r="P20" s="36"/>
      <c r="R20" s="42"/>
      <c r="T20" s="36"/>
      <c r="U20" s="35"/>
      <c r="V20" s="35"/>
      <c r="W20" s="35"/>
      <c r="X20" s="35"/>
      <c r="Y20" s="36"/>
      <c r="Z20" s="35"/>
    </row>
    <row r="21" spans="1:26" s="34" customFormat="1" ht="24.75" customHeight="1">
      <c r="A21" s="62">
        <v>9</v>
      </c>
      <c r="B21" s="69" t="s">
        <v>30</v>
      </c>
      <c r="C21" s="46" t="s">
        <v>45</v>
      </c>
      <c r="D21" s="68">
        <v>155.15</v>
      </c>
      <c r="E21" s="43" t="s">
        <v>30</v>
      </c>
      <c r="F21" s="43" t="s">
        <v>30</v>
      </c>
      <c r="G21" s="68">
        <v>26</v>
      </c>
      <c r="H21" s="43">
        <v>2</v>
      </c>
      <c r="I21" s="43">
        <f>G21/H21</f>
        <v>13</v>
      </c>
      <c r="J21" s="43">
        <v>1</v>
      </c>
      <c r="K21" s="43" t="s">
        <v>30</v>
      </c>
      <c r="L21" s="68">
        <v>1774.54</v>
      </c>
      <c r="M21" s="68">
        <v>289</v>
      </c>
      <c r="N21" s="55">
        <v>44141</v>
      </c>
      <c r="O21" s="63" t="s">
        <v>43</v>
      </c>
      <c r="P21" s="36"/>
      <c r="R21" s="42"/>
      <c r="T21" s="36"/>
      <c r="U21" s="35"/>
      <c r="V21" s="35"/>
      <c r="W21" s="35"/>
      <c r="X21" s="35"/>
      <c r="Y21" s="36"/>
      <c r="Z21" s="35"/>
    </row>
    <row r="22" spans="1:26" s="34" customFormat="1" ht="24.75" customHeight="1">
      <c r="A22" s="62">
        <v>10</v>
      </c>
      <c r="B22" s="56" t="s">
        <v>30</v>
      </c>
      <c r="C22" s="46" t="s">
        <v>488</v>
      </c>
      <c r="D22" s="68">
        <v>142.30000000000001</v>
      </c>
      <c r="E22" s="43" t="s">
        <v>30</v>
      </c>
      <c r="F22" s="43" t="s">
        <v>30</v>
      </c>
      <c r="G22" s="68">
        <v>25</v>
      </c>
      <c r="H22" s="50">
        <v>4</v>
      </c>
      <c r="I22" s="43">
        <f>G22/H22</f>
        <v>6.25</v>
      </c>
      <c r="J22" s="43">
        <v>2</v>
      </c>
      <c r="K22" s="66" t="s">
        <v>30</v>
      </c>
      <c r="L22" s="68">
        <v>880</v>
      </c>
      <c r="M22" s="68">
        <v>162</v>
      </c>
      <c r="N22" s="41">
        <v>44141</v>
      </c>
      <c r="O22" s="63" t="s">
        <v>33</v>
      </c>
      <c r="P22" s="36"/>
      <c r="R22" s="42"/>
      <c r="T22" s="36"/>
      <c r="U22" s="35"/>
      <c r="V22" s="35"/>
      <c r="W22" s="35"/>
      <c r="X22" s="35"/>
      <c r="Y22" s="36"/>
      <c r="Z22" s="35"/>
    </row>
    <row r="23" spans="1:26" s="34" customFormat="1" ht="25.35" customHeight="1">
      <c r="A23" s="16"/>
      <c r="B23" s="16"/>
      <c r="C23" s="39" t="s">
        <v>29</v>
      </c>
      <c r="D23" s="40">
        <f>SUM(D13:D22)</f>
        <v>16212.829999999996</v>
      </c>
      <c r="E23" s="66" t="s">
        <v>30</v>
      </c>
      <c r="F23" s="66" t="s">
        <v>30</v>
      </c>
      <c r="G23" s="61">
        <f>SUM(G13:G22)</f>
        <v>4537</v>
      </c>
      <c r="H23" s="40"/>
      <c r="I23" s="19"/>
      <c r="J23" s="18"/>
      <c r="K23" s="20"/>
      <c r="L23" s="21"/>
      <c r="M23" s="25"/>
      <c r="N23" s="22"/>
      <c r="O23" s="26"/>
      <c r="P23" s="36"/>
      <c r="R23" s="36"/>
    </row>
    <row r="24" spans="1:26" s="34" customFormat="1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s="34" customFormat="1" ht="24.75" customHeight="1">
      <c r="A25" s="62">
        <v>11</v>
      </c>
      <c r="B25" s="66" t="s">
        <v>30</v>
      </c>
      <c r="C25" s="67" t="s">
        <v>47</v>
      </c>
      <c r="D25" s="68">
        <v>92.3</v>
      </c>
      <c r="E25" s="43" t="s">
        <v>30</v>
      </c>
      <c r="F25" s="43" t="s">
        <v>30</v>
      </c>
      <c r="G25" s="68">
        <v>34</v>
      </c>
      <c r="H25" s="69">
        <v>11</v>
      </c>
      <c r="I25" s="43">
        <f>G25/H25</f>
        <v>3.0909090909090908</v>
      </c>
      <c r="J25" s="43">
        <v>2</v>
      </c>
      <c r="K25" s="43" t="s">
        <v>30</v>
      </c>
      <c r="L25" s="68">
        <v>63908.97</v>
      </c>
      <c r="M25" s="68">
        <v>13781</v>
      </c>
      <c r="N25" s="41">
        <v>44113</v>
      </c>
      <c r="O25" s="63" t="s">
        <v>27</v>
      </c>
      <c r="P25" s="36"/>
      <c r="R25" s="42"/>
      <c r="T25" s="36"/>
      <c r="U25" s="35"/>
      <c r="V25" s="35"/>
      <c r="W25" s="35"/>
      <c r="X25" s="35"/>
      <c r="Y25" s="36"/>
      <c r="Z25" s="35"/>
    </row>
    <row r="26" spans="1:26" s="34" customFormat="1" ht="24.75" customHeight="1">
      <c r="A26" s="62">
        <v>11</v>
      </c>
      <c r="B26" s="69" t="s">
        <v>30</v>
      </c>
      <c r="C26" s="46" t="s">
        <v>46</v>
      </c>
      <c r="D26" s="68">
        <v>83.75</v>
      </c>
      <c r="E26" s="43" t="s">
        <v>30</v>
      </c>
      <c r="F26" s="43" t="s">
        <v>30</v>
      </c>
      <c r="G26" s="68">
        <v>17</v>
      </c>
      <c r="H26" s="69">
        <v>4</v>
      </c>
      <c r="I26" s="43">
        <f>G26/H26</f>
        <v>4.25</v>
      </c>
      <c r="J26" s="43">
        <v>1</v>
      </c>
      <c r="K26" s="43" t="s">
        <v>30</v>
      </c>
      <c r="L26" s="68">
        <v>111107.37</v>
      </c>
      <c r="M26" s="68">
        <v>22479</v>
      </c>
      <c r="N26" s="64">
        <v>44106</v>
      </c>
      <c r="O26" s="63" t="s">
        <v>43</v>
      </c>
      <c r="P26" s="36"/>
      <c r="R26" s="42"/>
      <c r="T26" s="36"/>
      <c r="U26" s="35"/>
      <c r="V26" s="35"/>
      <c r="W26" s="35"/>
      <c r="X26" s="35"/>
      <c r="Y26" s="36"/>
      <c r="Z26" s="35"/>
    </row>
    <row r="27" spans="1:26" s="34" customFormat="1" ht="24.75" customHeight="1">
      <c r="A27" s="62">
        <v>12</v>
      </c>
      <c r="B27" s="69" t="s">
        <v>30</v>
      </c>
      <c r="C27" s="67" t="s">
        <v>39</v>
      </c>
      <c r="D27" s="68">
        <v>48</v>
      </c>
      <c r="E27" s="43" t="s">
        <v>30</v>
      </c>
      <c r="F27" s="43" t="s">
        <v>30</v>
      </c>
      <c r="G27" s="68">
        <v>20</v>
      </c>
      <c r="H27" s="69" t="s">
        <v>30</v>
      </c>
      <c r="I27" s="43" t="s">
        <v>30</v>
      </c>
      <c r="J27" s="43">
        <v>1</v>
      </c>
      <c r="K27" s="43" t="s">
        <v>30</v>
      </c>
      <c r="L27" s="68">
        <v>13433</v>
      </c>
      <c r="M27" s="68">
        <v>2308</v>
      </c>
      <c r="N27" s="64">
        <v>44127</v>
      </c>
      <c r="O27" s="63" t="s">
        <v>31</v>
      </c>
      <c r="P27" s="36"/>
      <c r="R27" s="42"/>
      <c r="T27" s="36"/>
      <c r="U27" s="35"/>
      <c r="V27" s="35"/>
      <c r="W27" s="35"/>
      <c r="X27" s="35"/>
      <c r="Y27" s="36"/>
      <c r="Z27" s="35"/>
    </row>
    <row r="28" spans="1:26" ht="25.35" customHeight="1">
      <c r="A28" s="16"/>
      <c r="B28" s="16"/>
      <c r="C28" s="39" t="s">
        <v>57</v>
      </c>
      <c r="D28" s="17">
        <f>SUM(D23:D27)</f>
        <v>16436.879999999997</v>
      </c>
      <c r="E28" s="66" t="s">
        <v>30</v>
      </c>
      <c r="F28" s="66" t="s">
        <v>30</v>
      </c>
      <c r="G28" s="61">
        <f>SUM(G23:G27)</f>
        <v>4608</v>
      </c>
      <c r="H28" s="17"/>
      <c r="I28" s="19"/>
      <c r="J28" s="18"/>
      <c r="K28" s="20"/>
      <c r="L28" s="21"/>
      <c r="M28" s="25"/>
      <c r="N28" s="22"/>
      <c r="O28" s="26"/>
      <c r="Q28" s="34"/>
      <c r="R28" s="34"/>
      <c r="S28" s="34"/>
      <c r="T28" s="34"/>
      <c r="U28" s="34"/>
      <c r="W28" s="34"/>
    </row>
    <row r="29" spans="1:26" ht="23.1" customHeight="1">
      <c r="V29" s="34"/>
    </row>
    <row r="30" spans="1:26" ht="17.25" customHeight="1">
      <c r="P30" s="34"/>
      <c r="Y30" s="34"/>
    </row>
    <row r="44" spans="16:18">
      <c r="R44" s="11"/>
    </row>
    <row r="47" spans="16:18">
      <c r="P47" s="11"/>
    </row>
    <row r="51" ht="12" customHeight="1"/>
  </sheetData>
  <sortState xmlns:xlrd2="http://schemas.microsoft.com/office/spreadsheetml/2017/richdata2" ref="B13:O27">
    <sortCondition descending="1" ref="D13:D27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06DBE-1E45-490E-8114-EA19D2B1FA52}">
  <dimension ref="A1:AB73"/>
  <sheetViews>
    <sheetView topLeftCell="A22" zoomScale="60" zoomScaleNormal="60" workbookViewId="0">
      <selection activeCell="A46" sqref="A46:XFD46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6" style="277" customWidth="1"/>
    <col min="21" max="21" width="12.33203125" style="277" customWidth="1"/>
    <col min="22" max="22" width="11.88671875" style="277" bestFit="1" customWidth="1"/>
    <col min="23" max="23" width="13.6640625" style="277" customWidth="1"/>
    <col min="24" max="24" width="12" style="277" bestFit="1" customWidth="1"/>
    <col min="25" max="25" width="14.88671875" style="277" customWidth="1"/>
    <col min="26" max="26" width="12.5546875" style="277" bestFit="1" customWidth="1"/>
    <col min="27" max="27" width="12" style="277" bestFit="1" customWidth="1"/>
    <col min="28" max="16384" width="8.88671875" style="277"/>
  </cols>
  <sheetData>
    <row r="1" spans="1:28" ht="19.5" customHeight="1">
      <c r="E1" s="235" t="s">
        <v>461</v>
      </c>
      <c r="F1" s="235"/>
      <c r="G1" s="235"/>
      <c r="H1" s="235"/>
      <c r="I1" s="235"/>
    </row>
    <row r="2" spans="1:28" ht="19.5" customHeight="1">
      <c r="E2" s="235" t="s">
        <v>462</v>
      </c>
      <c r="F2" s="235"/>
      <c r="G2" s="235"/>
      <c r="H2" s="235"/>
      <c r="I2" s="235"/>
      <c r="J2" s="235"/>
      <c r="K2" s="235"/>
    </row>
    <row r="4" spans="1:28" ht="15.75" customHeight="1" thickBot="1"/>
    <row r="5" spans="1:28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8">
      <c r="A6" s="346"/>
      <c r="B6" s="346"/>
      <c r="C6" s="343"/>
      <c r="D6" s="237" t="s">
        <v>459</v>
      </c>
      <c r="E6" s="237" t="s">
        <v>448</v>
      </c>
      <c r="F6" s="343"/>
      <c r="G6" s="343" t="s">
        <v>459</v>
      </c>
      <c r="H6" s="343"/>
      <c r="I6" s="343"/>
      <c r="J6" s="343"/>
      <c r="K6" s="343"/>
      <c r="L6" s="343"/>
      <c r="M6" s="343"/>
      <c r="N6" s="343"/>
      <c r="O6" s="343"/>
    </row>
    <row r="7" spans="1:28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8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8" ht="15" customHeight="1">
      <c r="A9" s="345"/>
      <c r="B9" s="345"/>
      <c r="C9" s="342" t="s">
        <v>13</v>
      </c>
      <c r="D9" s="324"/>
      <c r="E9" s="324"/>
      <c r="F9" s="342" t="s">
        <v>15</v>
      </c>
      <c r="G9" s="324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8">
      <c r="A10" s="346"/>
      <c r="B10" s="346"/>
      <c r="C10" s="343"/>
      <c r="D10" s="325" t="s">
        <v>460</v>
      </c>
      <c r="E10" s="325" t="s">
        <v>449</v>
      </c>
      <c r="F10" s="343"/>
      <c r="G10" s="325" t="s">
        <v>460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8">
      <c r="A11" s="346"/>
      <c r="B11" s="346"/>
      <c r="C11" s="343"/>
      <c r="D11" s="325" t="s">
        <v>14</v>
      </c>
      <c r="E11" s="237" t="s">
        <v>14</v>
      </c>
      <c r="F11" s="343"/>
      <c r="G11" s="325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8" ht="15.6" customHeight="1" thickBot="1">
      <c r="A12" s="346"/>
      <c r="B12" s="347"/>
      <c r="C12" s="344"/>
      <c r="D12" s="326"/>
      <c r="E12" s="238" t="s">
        <v>2</v>
      </c>
      <c r="F12" s="344"/>
      <c r="G12" s="326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278"/>
      <c r="X12" s="278"/>
      <c r="Y12" s="33"/>
      <c r="Z12" s="8"/>
    </row>
    <row r="13" spans="1:28" ht="25.35" customHeight="1">
      <c r="A13" s="282">
        <v>1</v>
      </c>
      <c r="B13" s="282">
        <v>1</v>
      </c>
      <c r="C13" s="288" t="s">
        <v>429</v>
      </c>
      <c r="D13" s="287">
        <v>44453.360000000008</v>
      </c>
      <c r="E13" s="286">
        <v>93771.98</v>
      </c>
      <c r="F13" s="291">
        <f>(D13-E13)/E13</f>
        <v>-0.52594197115172348</v>
      </c>
      <c r="G13" s="287">
        <v>5973</v>
      </c>
      <c r="H13" s="286">
        <v>236</v>
      </c>
      <c r="I13" s="286">
        <f t="shared" ref="I13:I19" si="0">G13/H13</f>
        <v>25.309322033898304</v>
      </c>
      <c r="J13" s="286">
        <v>14</v>
      </c>
      <c r="K13" s="286">
        <v>4</v>
      </c>
      <c r="L13" s="287">
        <v>526874.02</v>
      </c>
      <c r="M13" s="287">
        <v>73890</v>
      </c>
      <c r="N13" s="284">
        <v>44561</v>
      </c>
      <c r="O13" s="283" t="s">
        <v>430</v>
      </c>
      <c r="P13" s="279"/>
      <c r="Q13" s="293"/>
      <c r="R13" s="293"/>
      <c r="S13" s="293"/>
      <c r="T13" s="293"/>
      <c r="U13" s="294"/>
      <c r="V13" s="294"/>
      <c r="W13" s="294"/>
      <c r="X13" s="295"/>
      <c r="Y13" s="278"/>
      <c r="Z13" s="295"/>
      <c r="AA13" s="278"/>
    </row>
    <row r="14" spans="1:28" ht="25.35" customHeight="1">
      <c r="A14" s="282">
        <v>2</v>
      </c>
      <c r="B14" s="282">
        <v>2</v>
      </c>
      <c r="C14" s="288" t="s">
        <v>412</v>
      </c>
      <c r="D14" s="287">
        <v>24842.05</v>
      </c>
      <c r="E14" s="287">
        <v>46779.57</v>
      </c>
      <c r="F14" s="291">
        <f>(D14-E14)/E14</f>
        <v>-0.46895514430765395</v>
      </c>
      <c r="G14" s="287">
        <v>3722</v>
      </c>
      <c r="H14" s="286">
        <v>155</v>
      </c>
      <c r="I14" s="286">
        <f t="shared" si="0"/>
        <v>24.012903225806451</v>
      </c>
      <c r="J14" s="286">
        <v>8</v>
      </c>
      <c r="K14" s="286">
        <v>6</v>
      </c>
      <c r="L14" s="287">
        <v>743167.19</v>
      </c>
      <c r="M14" s="287">
        <v>107638</v>
      </c>
      <c r="N14" s="284">
        <v>44547</v>
      </c>
      <c r="O14" s="283" t="s">
        <v>73</v>
      </c>
      <c r="P14" s="279"/>
      <c r="Q14" s="293"/>
      <c r="R14" s="293"/>
      <c r="S14" s="293"/>
      <c r="T14" s="293"/>
      <c r="U14" s="294"/>
      <c r="V14" s="294"/>
      <c r="W14" s="278"/>
      <c r="X14" s="294"/>
      <c r="Y14" s="295"/>
      <c r="Z14" s="8"/>
      <c r="AA14" s="295"/>
      <c r="AB14" s="278"/>
    </row>
    <row r="15" spans="1:28" ht="25.35" customHeight="1">
      <c r="A15" s="282">
        <v>3</v>
      </c>
      <c r="B15" s="282" t="s">
        <v>67</v>
      </c>
      <c r="C15" s="288" t="s">
        <v>454</v>
      </c>
      <c r="D15" s="287">
        <v>21200.97</v>
      </c>
      <c r="E15" s="286" t="s">
        <v>30</v>
      </c>
      <c r="F15" s="286" t="s">
        <v>30</v>
      </c>
      <c r="G15" s="287">
        <v>3386</v>
      </c>
      <c r="H15" s="286">
        <v>167</v>
      </c>
      <c r="I15" s="286">
        <f t="shared" si="0"/>
        <v>20.275449101796408</v>
      </c>
      <c r="J15" s="286">
        <v>18</v>
      </c>
      <c r="K15" s="286">
        <v>1</v>
      </c>
      <c r="L15" s="287">
        <v>21389</v>
      </c>
      <c r="M15" s="287">
        <v>3414</v>
      </c>
      <c r="N15" s="284">
        <v>44582</v>
      </c>
      <c r="O15" s="283" t="s">
        <v>32</v>
      </c>
      <c r="P15" s="279"/>
      <c r="Q15" s="293"/>
      <c r="R15" s="293"/>
      <c r="S15" s="293"/>
      <c r="T15" s="293"/>
      <c r="U15" s="294"/>
      <c r="V15" s="294"/>
      <c r="W15" s="278"/>
      <c r="X15" s="295"/>
      <c r="Y15" s="295"/>
      <c r="Z15" s="8"/>
      <c r="AA15" s="294"/>
      <c r="AB15" s="278"/>
    </row>
    <row r="16" spans="1:28" ht="25.35" customHeight="1">
      <c r="A16" s="282">
        <v>4</v>
      </c>
      <c r="B16" s="282" t="s">
        <v>67</v>
      </c>
      <c r="C16" s="288" t="s">
        <v>455</v>
      </c>
      <c r="D16" s="287">
        <v>17360.240000000002</v>
      </c>
      <c r="E16" s="286" t="s">
        <v>30</v>
      </c>
      <c r="F16" s="286" t="s">
        <v>30</v>
      </c>
      <c r="G16" s="287">
        <v>3191</v>
      </c>
      <c r="H16" s="286">
        <v>190</v>
      </c>
      <c r="I16" s="286">
        <f t="shared" si="0"/>
        <v>16.794736842105262</v>
      </c>
      <c r="J16" s="286">
        <v>15</v>
      </c>
      <c r="K16" s="286">
        <v>1</v>
      </c>
      <c r="L16" s="287">
        <v>17360.240000000002</v>
      </c>
      <c r="M16" s="287">
        <v>3191</v>
      </c>
      <c r="N16" s="284">
        <v>44582</v>
      </c>
      <c r="O16" s="283" t="s">
        <v>265</v>
      </c>
      <c r="P16" s="279"/>
      <c r="Q16" s="293"/>
      <c r="R16" s="293"/>
      <c r="S16" s="293"/>
      <c r="T16" s="293"/>
      <c r="U16" s="294"/>
      <c r="V16" s="294"/>
      <c r="W16" s="294"/>
      <c r="X16" s="278"/>
      <c r="Y16" s="8"/>
      <c r="Z16" s="295"/>
      <c r="AA16" s="295"/>
      <c r="AB16" s="278"/>
    </row>
    <row r="17" spans="1:28" ht="25.35" customHeight="1">
      <c r="A17" s="282">
        <v>5</v>
      </c>
      <c r="B17" s="282">
        <v>4</v>
      </c>
      <c r="C17" s="288" t="s">
        <v>452</v>
      </c>
      <c r="D17" s="287">
        <v>16039.78</v>
      </c>
      <c r="E17" s="286">
        <v>39221.19</v>
      </c>
      <c r="F17" s="291">
        <f>(D17-E17)/E17</f>
        <v>-0.59104300506945362</v>
      </c>
      <c r="G17" s="287">
        <v>2326</v>
      </c>
      <c r="H17" s="286">
        <v>179</v>
      </c>
      <c r="I17" s="286">
        <f t="shared" si="0"/>
        <v>12.994413407821229</v>
      </c>
      <c r="J17" s="286">
        <v>10</v>
      </c>
      <c r="K17" s="286">
        <v>2</v>
      </c>
      <c r="L17" s="287">
        <v>55261</v>
      </c>
      <c r="M17" s="287">
        <v>7868</v>
      </c>
      <c r="N17" s="284">
        <v>44575</v>
      </c>
      <c r="O17" s="283" t="s">
        <v>113</v>
      </c>
      <c r="P17" s="279"/>
      <c r="Q17" s="293"/>
      <c r="R17" s="293"/>
      <c r="S17" s="293"/>
      <c r="T17" s="293"/>
      <c r="U17" s="294"/>
      <c r="V17" s="294"/>
      <c r="W17" s="294"/>
      <c r="X17" s="278"/>
      <c r="Y17" s="8"/>
      <c r="Z17" s="295"/>
      <c r="AA17" s="295"/>
      <c r="AB17" s="278"/>
    </row>
    <row r="18" spans="1:28" ht="25.35" customHeight="1">
      <c r="A18" s="282">
        <v>6</v>
      </c>
      <c r="B18" s="282">
        <v>3</v>
      </c>
      <c r="C18" s="288" t="s">
        <v>427</v>
      </c>
      <c r="D18" s="287">
        <v>15322.66</v>
      </c>
      <c r="E18" s="286">
        <v>41511.089999999997</v>
      </c>
      <c r="F18" s="291">
        <f>(D18-E18)/E18</f>
        <v>-0.63087791720236686</v>
      </c>
      <c r="G18" s="287">
        <v>2917</v>
      </c>
      <c r="H18" s="286">
        <v>179</v>
      </c>
      <c r="I18" s="286">
        <f t="shared" si="0"/>
        <v>16.296089385474861</v>
      </c>
      <c r="J18" s="286">
        <v>14</v>
      </c>
      <c r="K18" s="286">
        <v>3</v>
      </c>
      <c r="L18" s="287">
        <v>129152</v>
      </c>
      <c r="M18" s="287">
        <v>25329</v>
      </c>
      <c r="N18" s="284">
        <v>44568</v>
      </c>
      <c r="O18" s="283" t="s">
        <v>113</v>
      </c>
      <c r="P18" s="279"/>
      <c r="Q18" s="293"/>
      <c r="R18" s="293"/>
      <c r="S18" s="293"/>
      <c r="T18" s="293"/>
      <c r="U18" s="294"/>
      <c r="V18" s="294"/>
      <c r="W18" s="294"/>
      <c r="X18" s="8"/>
      <c r="Y18" s="295"/>
      <c r="Z18" s="278"/>
      <c r="AA18" s="295"/>
      <c r="AB18" s="278"/>
    </row>
    <row r="19" spans="1:28" ht="25.35" customHeight="1">
      <c r="A19" s="282">
        <v>7</v>
      </c>
      <c r="B19" s="282">
        <v>5</v>
      </c>
      <c r="C19" s="288" t="s">
        <v>411</v>
      </c>
      <c r="D19" s="287">
        <v>13080.96</v>
      </c>
      <c r="E19" s="287">
        <v>26107.37</v>
      </c>
      <c r="F19" s="291">
        <f>(D19-E19)/E19</f>
        <v>-0.49895527584739485</v>
      </c>
      <c r="G19" s="287">
        <v>2491</v>
      </c>
      <c r="H19" s="286">
        <v>128</v>
      </c>
      <c r="I19" s="286">
        <f t="shared" si="0"/>
        <v>19.4609375</v>
      </c>
      <c r="J19" s="286">
        <v>9</v>
      </c>
      <c r="K19" s="286">
        <v>5</v>
      </c>
      <c r="L19" s="287">
        <v>277090</v>
      </c>
      <c r="M19" s="287">
        <v>56537</v>
      </c>
      <c r="N19" s="284">
        <v>44554</v>
      </c>
      <c r="O19" s="283" t="s">
        <v>52</v>
      </c>
      <c r="P19" s="279"/>
      <c r="Q19" s="293"/>
      <c r="R19" s="293"/>
      <c r="S19" s="293"/>
      <c r="T19" s="293"/>
      <c r="U19" s="294"/>
      <c r="V19" s="294"/>
      <c r="W19" s="294"/>
      <c r="X19" s="8"/>
      <c r="Y19" s="295"/>
      <c r="Z19" s="278"/>
      <c r="AA19" s="295"/>
      <c r="AB19" s="278"/>
    </row>
    <row r="20" spans="1:28" ht="25.35" customHeight="1">
      <c r="A20" s="282">
        <v>8</v>
      </c>
      <c r="B20" s="282">
        <v>7</v>
      </c>
      <c r="C20" s="288" t="s">
        <v>447</v>
      </c>
      <c r="D20" s="287">
        <v>9353</v>
      </c>
      <c r="E20" s="286">
        <v>18725</v>
      </c>
      <c r="F20" s="291">
        <f>(D20-E20)/E20</f>
        <v>-0.50050734312416556</v>
      </c>
      <c r="G20" s="287">
        <v>1712</v>
      </c>
      <c r="H20" s="286" t="s">
        <v>30</v>
      </c>
      <c r="I20" s="286" t="s">
        <v>30</v>
      </c>
      <c r="J20" s="286">
        <v>18</v>
      </c>
      <c r="K20" s="286">
        <v>2</v>
      </c>
      <c r="L20" s="287">
        <v>33604</v>
      </c>
      <c r="M20" s="287">
        <v>5726</v>
      </c>
      <c r="N20" s="284">
        <v>44575</v>
      </c>
      <c r="O20" s="283" t="s">
        <v>31</v>
      </c>
      <c r="P20" s="279"/>
      <c r="Q20" s="293"/>
      <c r="R20" s="293"/>
      <c r="S20" s="293"/>
      <c r="T20" s="293"/>
      <c r="U20" s="294"/>
      <c r="V20" s="294"/>
      <c r="W20" s="294"/>
      <c r="X20" s="8"/>
      <c r="Y20" s="295"/>
      <c r="Z20" s="278"/>
      <c r="AA20" s="295"/>
      <c r="AB20" s="278"/>
    </row>
    <row r="21" spans="1:28" ht="25.35" customHeight="1">
      <c r="A21" s="282">
        <v>9</v>
      </c>
      <c r="B21" s="282">
        <v>6</v>
      </c>
      <c r="C21" s="288" t="s">
        <v>367</v>
      </c>
      <c r="D21" s="287">
        <v>8451.66</v>
      </c>
      <c r="E21" s="287">
        <v>18798.52</v>
      </c>
      <c r="F21" s="291">
        <f>(D21-E21)/E21</f>
        <v>-0.5504082236261153</v>
      </c>
      <c r="G21" s="287">
        <v>1261</v>
      </c>
      <c r="H21" s="286">
        <v>48</v>
      </c>
      <c r="I21" s="286">
        <f>G21/H21</f>
        <v>26.270833333333332</v>
      </c>
      <c r="J21" s="286">
        <v>9</v>
      </c>
      <c r="K21" s="286">
        <v>9</v>
      </c>
      <c r="L21" s="287">
        <v>616184</v>
      </c>
      <c r="M21" s="287">
        <v>88723</v>
      </c>
      <c r="N21" s="284">
        <v>44526</v>
      </c>
      <c r="O21" s="283" t="s">
        <v>52</v>
      </c>
      <c r="P21" s="279"/>
      <c r="Q21" s="293"/>
      <c r="R21" s="293"/>
      <c r="S21" s="293"/>
      <c r="T21" s="293"/>
      <c r="U21" s="294"/>
      <c r="V21" s="294"/>
      <c r="W21" s="294"/>
      <c r="X21" s="8"/>
      <c r="Y21" s="295"/>
      <c r="Z21" s="278"/>
      <c r="AA21" s="295"/>
      <c r="AB21" s="278"/>
    </row>
    <row r="22" spans="1:28" ht="25.35" customHeight="1">
      <c r="A22" s="282">
        <v>10</v>
      </c>
      <c r="B22" s="282" t="s">
        <v>67</v>
      </c>
      <c r="C22" s="288" t="s">
        <v>457</v>
      </c>
      <c r="D22" s="287">
        <v>7462.4800000000005</v>
      </c>
      <c r="E22" s="286" t="s">
        <v>30</v>
      </c>
      <c r="F22" s="286" t="s">
        <v>30</v>
      </c>
      <c r="G22" s="287">
        <v>1131</v>
      </c>
      <c r="H22" s="286">
        <v>106</v>
      </c>
      <c r="I22" s="286">
        <f>G22/H22</f>
        <v>10.669811320754716</v>
      </c>
      <c r="J22" s="286">
        <v>17</v>
      </c>
      <c r="K22" s="286">
        <v>1</v>
      </c>
      <c r="L22" s="287">
        <v>7462.48</v>
      </c>
      <c r="M22" s="287">
        <v>1131</v>
      </c>
      <c r="N22" s="284">
        <v>44582</v>
      </c>
      <c r="O22" s="283" t="s">
        <v>43</v>
      </c>
      <c r="P22" s="279"/>
      <c r="Q22" s="293"/>
      <c r="R22" s="293"/>
      <c r="S22" s="293"/>
      <c r="T22" s="293"/>
      <c r="U22" s="294"/>
      <c r="V22" s="294"/>
      <c r="W22" s="294"/>
      <c r="X22" s="8"/>
      <c r="Y22" s="295"/>
      <c r="Z22" s="278"/>
      <c r="AA22" s="295"/>
      <c r="AB22" s="278"/>
    </row>
    <row r="23" spans="1:28" ht="25.35" customHeight="1">
      <c r="A23" s="248"/>
      <c r="B23" s="248"/>
      <c r="C23" s="266" t="s">
        <v>29</v>
      </c>
      <c r="D23" s="280">
        <f>SUM(D13:D22)</f>
        <v>177567.16</v>
      </c>
      <c r="E23" s="280">
        <v>325142.12999999995</v>
      </c>
      <c r="F23" s="108">
        <f t="shared" ref="F23" si="1">(D23-E23)/E23</f>
        <v>-0.45387833929734039</v>
      </c>
      <c r="G23" s="280">
        <f t="shared" ref="G23" si="2">SUM(G13:G22)</f>
        <v>28110</v>
      </c>
      <c r="H23" s="280"/>
      <c r="I23" s="251"/>
      <c r="J23" s="250"/>
      <c r="K23" s="252"/>
      <c r="L23" s="253"/>
      <c r="M23" s="257"/>
      <c r="N23" s="254"/>
      <c r="O23" s="281"/>
      <c r="P23" s="279"/>
      <c r="R23" s="293"/>
      <c r="U23" s="279"/>
      <c r="V23" s="279"/>
      <c r="Y23" s="279"/>
    </row>
    <row r="24" spans="1:28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93"/>
      <c r="U24" s="279"/>
      <c r="V24" s="279"/>
      <c r="Y24" s="279"/>
    </row>
    <row r="25" spans="1:28" ht="25.35" customHeight="1">
      <c r="A25" s="282">
        <v>11</v>
      </c>
      <c r="B25" s="282" t="s">
        <v>67</v>
      </c>
      <c r="C25" s="288" t="s">
        <v>456</v>
      </c>
      <c r="D25" s="287">
        <v>7163.6</v>
      </c>
      <c r="E25" s="286" t="s">
        <v>30</v>
      </c>
      <c r="F25" s="286" t="s">
        <v>30</v>
      </c>
      <c r="G25" s="287">
        <v>1481</v>
      </c>
      <c r="H25" s="286">
        <v>192</v>
      </c>
      <c r="I25" s="286">
        <f>G25/H25</f>
        <v>7.713541666666667</v>
      </c>
      <c r="J25" s="286">
        <v>16</v>
      </c>
      <c r="K25" s="286">
        <v>1</v>
      </c>
      <c r="L25" s="287">
        <v>7163.6</v>
      </c>
      <c r="M25" s="287">
        <v>1481</v>
      </c>
      <c r="N25" s="284">
        <v>44582</v>
      </c>
      <c r="O25" s="283" t="s">
        <v>27</v>
      </c>
      <c r="P25" s="279"/>
      <c r="Q25" s="293"/>
      <c r="R25" s="293"/>
      <c r="S25" s="293"/>
      <c r="T25" s="293"/>
      <c r="U25" s="294"/>
      <c r="V25" s="294"/>
      <c r="W25" s="294"/>
      <c r="X25" s="278"/>
      <c r="Y25" s="8"/>
      <c r="Z25" s="295"/>
      <c r="AA25" s="295"/>
      <c r="AB25" s="278"/>
    </row>
    <row r="26" spans="1:28" ht="25.35" customHeight="1">
      <c r="A26" s="282">
        <v>12</v>
      </c>
      <c r="B26" s="282">
        <v>9</v>
      </c>
      <c r="C26" s="288" t="s">
        <v>440</v>
      </c>
      <c r="D26" s="287">
        <v>5508.67</v>
      </c>
      <c r="E26" s="286">
        <v>12793.18</v>
      </c>
      <c r="F26" s="291">
        <f>(D26-E26)/E26</f>
        <v>-0.56940573024064389</v>
      </c>
      <c r="G26" s="287">
        <v>822</v>
      </c>
      <c r="H26" s="286">
        <v>37</v>
      </c>
      <c r="I26" s="286">
        <f>G26/H26</f>
        <v>22.216216216216218</v>
      </c>
      <c r="J26" s="286">
        <v>6</v>
      </c>
      <c r="K26" s="286">
        <v>3</v>
      </c>
      <c r="L26" s="287">
        <v>39080</v>
      </c>
      <c r="M26" s="287">
        <v>5645</v>
      </c>
      <c r="N26" s="284">
        <v>44568</v>
      </c>
      <c r="O26" s="283" t="s">
        <v>33</v>
      </c>
      <c r="P26" s="279"/>
      <c r="Q26" s="293"/>
      <c r="R26" s="293"/>
      <c r="S26" s="293"/>
      <c r="T26" s="293"/>
      <c r="U26" s="294"/>
      <c r="V26" s="294"/>
      <c r="W26" s="294"/>
      <c r="X26" s="278"/>
      <c r="Y26" s="8"/>
      <c r="Z26" s="295"/>
      <c r="AA26" s="295"/>
      <c r="AB26" s="278"/>
    </row>
    <row r="27" spans="1:28" ht="25.35" customHeight="1">
      <c r="A27" s="282">
        <v>13</v>
      </c>
      <c r="B27" s="282" t="s">
        <v>67</v>
      </c>
      <c r="C27" s="288" t="s">
        <v>458</v>
      </c>
      <c r="D27" s="287">
        <v>4555</v>
      </c>
      <c r="E27" s="286" t="s">
        <v>30</v>
      </c>
      <c r="F27" s="286" t="s">
        <v>30</v>
      </c>
      <c r="G27" s="287">
        <v>748</v>
      </c>
      <c r="H27" s="286" t="s">
        <v>30</v>
      </c>
      <c r="I27" s="286" t="s">
        <v>30</v>
      </c>
      <c r="J27" s="286">
        <v>6</v>
      </c>
      <c r="K27" s="286">
        <v>1</v>
      </c>
      <c r="L27" s="287">
        <v>4555</v>
      </c>
      <c r="M27" s="287">
        <v>748</v>
      </c>
      <c r="N27" s="284">
        <v>44582</v>
      </c>
      <c r="O27" s="283" t="s">
        <v>31</v>
      </c>
      <c r="P27" s="279"/>
      <c r="Q27" s="293"/>
      <c r="R27" s="293"/>
      <c r="S27" s="293"/>
      <c r="T27" s="293"/>
      <c r="U27" s="294"/>
      <c r="V27" s="294"/>
      <c r="W27" s="278"/>
      <c r="X27" s="295"/>
      <c r="Y27" s="295"/>
      <c r="Z27" s="8"/>
      <c r="AA27" s="294"/>
      <c r="AB27" s="278"/>
    </row>
    <row r="28" spans="1:28" ht="25.35" customHeight="1">
      <c r="A28" s="282">
        <v>14</v>
      </c>
      <c r="B28" s="282">
        <v>8</v>
      </c>
      <c r="C28" s="288" t="s">
        <v>453</v>
      </c>
      <c r="D28" s="287">
        <v>4225</v>
      </c>
      <c r="E28" s="286">
        <v>16885</v>
      </c>
      <c r="F28" s="291">
        <f t="shared" ref="F28:F35" si="3">(D28-E28)/E28</f>
        <v>-0.74977790938702993</v>
      </c>
      <c r="G28" s="287">
        <v>904</v>
      </c>
      <c r="H28" s="286" t="s">
        <v>30</v>
      </c>
      <c r="I28" s="286" t="s">
        <v>30</v>
      </c>
      <c r="J28" s="286">
        <v>15</v>
      </c>
      <c r="K28" s="286">
        <v>2</v>
      </c>
      <c r="L28" s="287">
        <v>21110</v>
      </c>
      <c r="M28" s="287">
        <v>4465</v>
      </c>
      <c r="N28" s="284">
        <v>44575</v>
      </c>
      <c r="O28" s="283" t="s">
        <v>31</v>
      </c>
      <c r="P28" s="279"/>
      <c r="Q28" s="293"/>
      <c r="R28" s="293"/>
      <c r="S28" s="293"/>
      <c r="T28" s="293"/>
      <c r="U28" s="294"/>
      <c r="V28" s="294"/>
      <c r="W28" s="294"/>
      <c r="X28" s="278"/>
      <c r="Y28" s="294"/>
      <c r="Z28" s="295"/>
      <c r="AA28" s="295"/>
      <c r="AB28" s="278"/>
    </row>
    <row r="29" spans="1:28" ht="25.35" customHeight="1">
      <c r="A29" s="282">
        <v>15</v>
      </c>
      <c r="B29" s="282">
        <v>10</v>
      </c>
      <c r="C29" s="288" t="s">
        <v>446</v>
      </c>
      <c r="D29" s="287">
        <v>2308.27</v>
      </c>
      <c r="E29" s="286">
        <v>10549.23</v>
      </c>
      <c r="F29" s="291">
        <f t="shared" si="3"/>
        <v>-0.78119066510067559</v>
      </c>
      <c r="G29" s="287">
        <v>344</v>
      </c>
      <c r="H29" s="286">
        <v>44</v>
      </c>
      <c r="I29" s="286">
        <f t="shared" ref="I29:I34" si="4">G29/H29</f>
        <v>7.8181818181818183</v>
      </c>
      <c r="J29" s="286">
        <v>7</v>
      </c>
      <c r="K29" s="286">
        <v>2</v>
      </c>
      <c r="L29" s="287">
        <v>13514.2</v>
      </c>
      <c r="M29" s="287">
        <v>2092</v>
      </c>
      <c r="N29" s="284">
        <v>44575</v>
      </c>
      <c r="O29" s="283" t="s">
        <v>27</v>
      </c>
      <c r="P29" s="279"/>
      <c r="Q29" s="293"/>
      <c r="R29" s="293"/>
      <c r="S29" s="293"/>
      <c r="T29" s="293"/>
      <c r="U29" s="294"/>
      <c r="V29" s="294"/>
      <c r="W29" s="294"/>
      <c r="X29" s="278"/>
      <c r="Y29" s="294"/>
      <c r="Z29" s="295"/>
      <c r="AA29" s="295"/>
      <c r="AB29" s="278"/>
    </row>
    <row r="30" spans="1:28" ht="25.35" customHeight="1">
      <c r="A30" s="282">
        <v>16</v>
      </c>
      <c r="B30" s="282">
        <v>12</v>
      </c>
      <c r="C30" s="288" t="s">
        <v>417</v>
      </c>
      <c r="D30" s="287">
        <v>2228.38</v>
      </c>
      <c r="E30" s="287">
        <v>7303.6</v>
      </c>
      <c r="F30" s="291">
        <f t="shared" si="3"/>
        <v>-0.69489292951421222</v>
      </c>
      <c r="G30" s="287">
        <v>321</v>
      </c>
      <c r="H30" s="286">
        <v>13</v>
      </c>
      <c r="I30" s="286">
        <f t="shared" si="4"/>
        <v>24.692307692307693</v>
      </c>
      <c r="J30" s="286">
        <v>3</v>
      </c>
      <c r="K30" s="286">
        <v>5</v>
      </c>
      <c r="L30" s="287">
        <v>189509.26</v>
      </c>
      <c r="M30" s="287">
        <v>28028</v>
      </c>
      <c r="N30" s="284">
        <v>44554</v>
      </c>
      <c r="O30" s="283" t="s">
        <v>27</v>
      </c>
      <c r="P30" s="279"/>
      <c r="Q30" s="293"/>
      <c r="R30" s="293"/>
      <c r="S30" s="293"/>
      <c r="T30" s="293"/>
      <c r="U30" s="294"/>
      <c r="V30" s="294"/>
      <c r="W30" s="8"/>
      <c r="X30" s="278"/>
      <c r="Y30" s="294"/>
      <c r="Z30" s="295"/>
      <c r="AA30" s="295"/>
      <c r="AB30" s="278"/>
    </row>
    <row r="31" spans="1:28" ht="25.35" customHeight="1">
      <c r="A31" s="282">
        <v>17</v>
      </c>
      <c r="B31" s="282">
        <v>11</v>
      </c>
      <c r="C31" s="288" t="s">
        <v>428</v>
      </c>
      <c r="D31" s="287">
        <v>2224.4499999999998</v>
      </c>
      <c r="E31" s="286">
        <v>8008.15</v>
      </c>
      <c r="F31" s="291">
        <f t="shared" si="3"/>
        <v>-0.7222267315172668</v>
      </c>
      <c r="G31" s="287">
        <v>351</v>
      </c>
      <c r="H31" s="286">
        <v>17</v>
      </c>
      <c r="I31" s="286">
        <f t="shared" si="4"/>
        <v>20.647058823529413</v>
      </c>
      <c r="J31" s="286">
        <v>2</v>
      </c>
      <c r="K31" s="286">
        <v>4</v>
      </c>
      <c r="L31" s="287">
        <v>58797</v>
      </c>
      <c r="M31" s="287">
        <v>8970</v>
      </c>
      <c r="N31" s="284">
        <v>44561</v>
      </c>
      <c r="O31" s="283" t="s">
        <v>32</v>
      </c>
      <c r="P31" s="279"/>
      <c r="Q31" s="293"/>
      <c r="R31" s="293"/>
      <c r="S31" s="293"/>
      <c r="T31" s="293"/>
      <c r="U31" s="294"/>
      <c r="V31" s="294"/>
      <c r="W31" s="8"/>
      <c r="X31" s="278"/>
      <c r="Y31" s="294"/>
      <c r="Z31" s="295"/>
      <c r="AA31" s="295"/>
      <c r="AB31" s="278"/>
    </row>
    <row r="32" spans="1:28" ht="25.35" customHeight="1">
      <c r="A32" s="282">
        <v>18</v>
      </c>
      <c r="B32" s="282" t="s">
        <v>40</v>
      </c>
      <c r="C32" s="288" t="s">
        <v>465</v>
      </c>
      <c r="D32" s="287">
        <v>1654.5</v>
      </c>
      <c r="E32" s="286" t="s">
        <v>30</v>
      </c>
      <c r="F32" s="286" t="s">
        <v>30</v>
      </c>
      <c r="G32" s="287">
        <v>244</v>
      </c>
      <c r="H32" s="286">
        <v>4</v>
      </c>
      <c r="I32" s="286">
        <f t="shared" si="4"/>
        <v>61</v>
      </c>
      <c r="J32" s="286">
        <v>4</v>
      </c>
      <c r="K32" s="286">
        <v>0</v>
      </c>
      <c r="L32" s="287">
        <v>1654.5</v>
      </c>
      <c r="M32" s="287">
        <v>244</v>
      </c>
      <c r="N32" s="284" t="s">
        <v>190</v>
      </c>
      <c r="O32" s="283" t="s">
        <v>59</v>
      </c>
      <c r="P32" s="279"/>
      <c r="Q32" s="293"/>
      <c r="R32" s="293"/>
      <c r="S32" s="293"/>
      <c r="T32" s="293"/>
      <c r="U32" s="294"/>
      <c r="V32" s="294"/>
      <c r="W32" s="8"/>
      <c r="X32" s="278"/>
      <c r="Y32" s="294"/>
      <c r="Z32" s="295"/>
      <c r="AA32" s="295"/>
      <c r="AB32" s="278"/>
    </row>
    <row r="33" spans="1:28" ht="25.35" customHeight="1">
      <c r="A33" s="282">
        <v>19</v>
      </c>
      <c r="B33" s="282">
        <v>14</v>
      </c>
      <c r="C33" s="288" t="s">
        <v>368</v>
      </c>
      <c r="D33" s="287">
        <v>1561.67</v>
      </c>
      <c r="E33" s="287">
        <v>2092.62</v>
      </c>
      <c r="F33" s="291">
        <f t="shared" si="3"/>
        <v>-0.25372499546023636</v>
      </c>
      <c r="G33" s="287">
        <v>298</v>
      </c>
      <c r="H33" s="286">
        <v>10</v>
      </c>
      <c r="I33" s="286">
        <f t="shared" si="4"/>
        <v>29.8</v>
      </c>
      <c r="J33" s="286">
        <v>2</v>
      </c>
      <c r="K33" s="286">
        <v>9</v>
      </c>
      <c r="L33" s="287">
        <v>182548</v>
      </c>
      <c r="M33" s="287">
        <v>36503</v>
      </c>
      <c r="N33" s="284">
        <v>44526</v>
      </c>
      <c r="O33" s="283" t="s">
        <v>32</v>
      </c>
      <c r="P33" s="279"/>
      <c r="Q33" s="293"/>
      <c r="R33" s="293"/>
      <c r="S33" s="293"/>
      <c r="T33" s="293"/>
      <c r="U33" s="294"/>
      <c r="V33" s="294"/>
      <c r="W33" s="8"/>
      <c r="X33" s="278"/>
      <c r="Y33" s="294"/>
      <c r="Z33" s="295"/>
      <c r="AA33" s="295"/>
      <c r="AB33" s="278"/>
    </row>
    <row r="34" spans="1:28" ht="25.35" customHeight="1">
      <c r="A34" s="282">
        <v>20</v>
      </c>
      <c r="B34" s="282">
        <v>15</v>
      </c>
      <c r="C34" s="288" t="s">
        <v>286</v>
      </c>
      <c r="D34" s="287">
        <v>1005</v>
      </c>
      <c r="E34" s="287">
        <v>1394.5</v>
      </c>
      <c r="F34" s="291">
        <f t="shared" si="3"/>
        <v>-0.27931158121190391</v>
      </c>
      <c r="G34" s="287">
        <v>159</v>
      </c>
      <c r="H34" s="286">
        <v>6</v>
      </c>
      <c r="I34" s="286">
        <f t="shared" si="4"/>
        <v>26.5</v>
      </c>
      <c r="J34" s="286">
        <v>3</v>
      </c>
      <c r="K34" s="286">
        <v>19</v>
      </c>
      <c r="L34" s="287">
        <v>152748</v>
      </c>
      <c r="M34" s="287">
        <v>27001</v>
      </c>
      <c r="N34" s="284">
        <v>44456</v>
      </c>
      <c r="O34" s="283" t="s">
        <v>287</v>
      </c>
      <c r="P34" s="279"/>
      <c r="Q34" s="293"/>
      <c r="R34" s="293"/>
      <c r="S34" s="293"/>
      <c r="T34" s="293"/>
      <c r="U34" s="293"/>
      <c r="V34" s="294"/>
      <c r="W34" s="294"/>
      <c r="X34" s="278"/>
      <c r="Y34" s="295"/>
      <c r="AA34" s="295"/>
    </row>
    <row r="35" spans="1:28" ht="25.2" customHeight="1">
      <c r="A35" s="248"/>
      <c r="B35" s="248"/>
      <c r="C35" s="266" t="s">
        <v>85</v>
      </c>
      <c r="D35" s="280">
        <f>SUM(D23:D34)</f>
        <v>210001.70000000004</v>
      </c>
      <c r="E35" s="280">
        <v>353960.76999999996</v>
      </c>
      <c r="F35" s="108">
        <f t="shared" si="3"/>
        <v>-0.40670911072998267</v>
      </c>
      <c r="G35" s="280">
        <f>SUM(G23:G34)</f>
        <v>33782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28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8" ht="25.35" customHeight="1">
      <c r="A37" s="282">
        <v>21</v>
      </c>
      <c r="B37" s="282">
        <v>13</v>
      </c>
      <c r="C37" s="288" t="s">
        <v>431</v>
      </c>
      <c r="D37" s="287">
        <v>994.5</v>
      </c>
      <c r="E37" s="286">
        <v>6774.84</v>
      </c>
      <c r="F37" s="291">
        <f>(D37-E37)/E37</f>
        <v>-0.85320686540198731</v>
      </c>
      <c r="G37" s="287">
        <v>194</v>
      </c>
      <c r="H37" s="286">
        <v>22</v>
      </c>
      <c r="I37" s="286">
        <f>G37/H37</f>
        <v>8.8181818181818183</v>
      </c>
      <c r="J37" s="286">
        <v>8</v>
      </c>
      <c r="K37" s="286">
        <v>4</v>
      </c>
      <c r="L37" s="287">
        <v>57619.91</v>
      </c>
      <c r="M37" s="287">
        <v>11860</v>
      </c>
      <c r="N37" s="284">
        <v>44561</v>
      </c>
      <c r="O37" s="283" t="s">
        <v>56</v>
      </c>
      <c r="P37" s="279"/>
      <c r="Q37" s="293"/>
      <c r="R37" s="293"/>
      <c r="S37" s="293"/>
      <c r="T37" s="293"/>
      <c r="U37" s="294"/>
      <c r="V37" s="294"/>
      <c r="W37" s="8"/>
      <c r="X37" s="278"/>
      <c r="Y37" s="294"/>
      <c r="Z37" s="295"/>
      <c r="AA37" s="295"/>
      <c r="AB37" s="278"/>
    </row>
    <row r="38" spans="1:28" ht="25.35" customHeight="1">
      <c r="A38" s="282">
        <v>22</v>
      </c>
      <c r="B38" s="282">
        <v>17</v>
      </c>
      <c r="C38" s="288" t="s">
        <v>482</v>
      </c>
      <c r="D38" s="287">
        <v>472</v>
      </c>
      <c r="E38" s="286">
        <v>750</v>
      </c>
      <c r="F38" s="291">
        <f t="shared" ref="F38:F45" si="5">(D38-E38)/E38</f>
        <v>-0.37066666666666664</v>
      </c>
      <c r="G38" s="287">
        <v>72</v>
      </c>
      <c r="H38" s="286">
        <v>3</v>
      </c>
      <c r="I38" s="286">
        <f t="shared" ref="I38:I44" si="6">G38/H38</f>
        <v>24</v>
      </c>
      <c r="J38" s="286">
        <v>2</v>
      </c>
      <c r="K38" s="286">
        <v>4</v>
      </c>
      <c r="L38" s="287">
        <v>7203</v>
      </c>
      <c r="M38" s="287">
        <v>1365</v>
      </c>
      <c r="N38" s="284">
        <v>44561</v>
      </c>
      <c r="P38" s="279"/>
      <c r="Q38" s="293"/>
      <c r="R38" s="293"/>
      <c r="S38" s="293"/>
      <c r="T38" s="293"/>
      <c r="U38" s="294"/>
      <c r="V38" s="294"/>
      <c r="W38" s="8"/>
      <c r="X38" s="278"/>
      <c r="Y38" s="294"/>
      <c r="Z38" s="295"/>
      <c r="AA38" s="295"/>
      <c r="AB38" s="278"/>
    </row>
    <row r="39" spans="1:28" ht="25.35" customHeight="1">
      <c r="A39" s="282">
        <v>23</v>
      </c>
      <c r="B39" s="214">
        <v>16</v>
      </c>
      <c r="C39" s="288" t="s">
        <v>390</v>
      </c>
      <c r="D39" s="287">
        <v>438</v>
      </c>
      <c r="E39" s="286">
        <v>892</v>
      </c>
      <c r="F39" s="291">
        <f t="shared" si="5"/>
        <v>-0.50896860986547088</v>
      </c>
      <c r="G39" s="287">
        <v>101</v>
      </c>
      <c r="H39" s="286">
        <v>3</v>
      </c>
      <c r="I39" s="286">
        <f t="shared" si="6"/>
        <v>33.666666666666664</v>
      </c>
      <c r="J39" s="286">
        <v>2</v>
      </c>
      <c r="K39" s="286">
        <v>8</v>
      </c>
      <c r="L39" s="287">
        <v>10068</v>
      </c>
      <c r="M39" s="287">
        <v>2081</v>
      </c>
      <c r="N39" s="284">
        <v>44533</v>
      </c>
      <c r="O39" s="283" t="s">
        <v>59</v>
      </c>
      <c r="P39" s="279"/>
      <c r="Q39" s="293"/>
      <c r="R39" s="293"/>
      <c r="S39" s="293"/>
      <c r="T39" s="293"/>
      <c r="U39" s="294"/>
      <c r="V39" s="294"/>
      <c r="W39" s="295"/>
      <c r="X39" s="278"/>
      <c r="Y39" s="295"/>
      <c r="Z39" s="294"/>
      <c r="AA39" s="8"/>
      <c r="AB39" s="278"/>
    </row>
    <row r="40" spans="1:28" ht="25.35" customHeight="1">
      <c r="A40" s="282">
        <v>24</v>
      </c>
      <c r="B40" s="282">
        <v>19</v>
      </c>
      <c r="C40" s="288" t="s">
        <v>360</v>
      </c>
      <c r="D40" s="287">
        <v>322</v>
      </c>
      <c r="E40" s="287">
        <v>472.13</v>
      </c>
      <c r="F40" s="291">
        <f t="shared" si="5"/>
        <v>-0.31798445343443543</v>
      </c>
      <c r="G40" s="287">
        <v>51</v>
      </c>
      <c r="H40" s="286">
        <v>3</v>
      </c>
      <c r="I40" s="286">
        <f t="shared" si="6"/>
        <v>17</v>
      </c>
      <c r="J40" s="286">
        <v>1</v>
      </c>
      <c r="K40" s="286">
        <v>10</v>
      </c>
      <c r="L40" s="287">
        <v>29026.25</v>
      </c>
      <c r="M40" s="287">
        <v>5138</v>
      </c>
      <c r="N40" s="284">
        <v>44519</v>
      </c>
      <c r="O40" s="283" t="s">
        <v>361</v>
      </c>
      <c r="P40" s="78"/>
      <c r="Q40" s="293"/>
      <c r="R40" s="293"/>
      <c r="S40" s="293"/>
      <c r="T40" s="293"/>
      <c r="U40" s="294"/>
      <c r="V40" s="294"/>
      <c r="W40" s="8"/>
      <c r="X40" s="278"/>
      <c r="Y40" s="294"/>
      <c r="Z40" s="295"/>
      <c r="AA40" s="295"/>
      <c r="AB40" s="278"/>
    </row>
    <row r="41" spans="1:28" ht="25.35" customHeight="1">
      <c r="A41" s="282">
        <v>25</v>
      </c>
      <c r="B41" s="282">
        <v>25</v>
      </c>
      <c r="C41" s="288" t="s">
        <v>389</v>
      </c>
      <c r="D41" s="287">
        <v>216.1</v>
      </c>
      <c r="E41" s="287">
        <v>186</v>
      </c>
      <c r="F41" s="291">
        <f t="shared" si="5"/>
        <v>0.16182795698924729</v>
      </c>
      <c r="G41" s="287">
        <v>35</v>
      </c>
      <c r="H41" s="286">
        <v>4</v>
      </c>
      <c r="I41" s="286">
        <f t="shared" si="6"/>
        <v>8.75</v>
      </c>
      <c r="J41" s="286">
        <v>2</v>
      </c>
      <c r="K41" s="286">
        <v>8</v>
      </c>
      <c r="L41" s="287">
        <v>10404.41</v>
      </c>
      <c r="M41" s="287">
        <v>1859</v>
      </c>
      <c r="N41" s="284">
        <v>44533</v>
      </c>
      <c r="O41" s="283" t="s">
        <v>43</v>
      </c>
      <c r="P41" s="279"/>
      <c r="Q41" s="293"/>
      <c r="R41" s="293"/>
      <c r="S41" s="293"/>
      <c r="T41" s="293"/>
      <c r="U41" s="293"/>
      <c r="V41" s="293"/>
      <c r="W41" s="293"/>
      <c r="X41" s="293"/>
      <c r="Y41" s="294"/>
      <c r="Z41" s="295"/>
      <c r="AA41" s="295"/>
      <c r="AB41" s="278"/>
    </row>
    <row r="42" spans="1:28" ht="25.35" customHeight="1">
      <c r="A42" s="282">
        <v>26</v>
      </c>
      <c r="B42" s="91">
        <v>28</v>
      </c>
      <c r="C42" s="288" t="s">
        <v>423</v>
      </c>
      <c r="D42" s="287">
        <v>195.5</v>
      </c>
      <c r="E42" s="287">
        <v>100</v>
      </c>
      <c r="F42" s="291">
        <f t="shared" si="5"/>
        <v>0.95499999999999996</v>
      </c>
      <c r="G42" s="287">
        <v>41</v>
      </c>
      <c r="H42" s="286">
        <v>4</v>
      </c>
      <c r="I42" s="286">
        <f t="shared" si="6"/>
        <v>10.25</v>
      </c>
      <c r="J42" s="286">
        <v>4</v>
      </c>
      <c r="K42" s="286">
        <v>5</v>
      </c>
      <c r="L42" s="287">
        <v>3654.5</v>
      </c>
      <c r="M42" s="287">
        <v>810</v>
      </c>
      <c r="N42" s="284">
        <v>44554</v>
      </c>
      <c r="O42" s="283" t="s">
        <v>56</v>
      </c>
      <c r="P42" s="279"/>
      <c r="Q42" s="293"/>
      <c r="R42" s="293"/>
      <c r="S42" s="293"/>
      <c r="T42" s="293"/>
      <c r="U42" s="293"/>
      <c r="V42" s="293"/>
      <c r="W42" s="293"/>
      <c r="X42" s="278"/>
      <c r="Y42" s="295"/>
      <c r="Z42" s="295"/>
      <c r="AA42" s="8"/>
      <c r="AB42" s="278"/>
    </row>
    <row r="43" spans="1:28" ht="25.35" customHeight="1">
      <c r="A43" s="282">
        <v>27</v>
      </c>
      <c r="B43" s="282">
        <v>20</v>
      </c>
      <c r="C43" s="288" t="s">
        <v>481</v>
      </c>
      <c r="D43" s="287">
        <v>139</v>
      </c>
      <c r="E43" s="287">
        <v>418.5</v>
      </c>
      <c r="F43" s="291">
        <f t="shared" si="5"/>
        <v>-0.66786140979689368</v>
      </c>
      <c r="G43" s="287">
        <v>21</v>
      </c>
      <c r="H43" s="286">
        <v>1</v>
      </c>
      <c r="I43" s="286">
        <f t="shared" si="6"/>
        <v>21</v>
      </c>
      <c r="J43" s="286">
        <v>1</v>
      </c>
      <c r="K43" s="286">
        <v>11</v>
      </c>
      <c r="L43" s="287">
        <v>46150</v>
      </c>
      <c r="M43" s="287">
        <v>7800</v>
      </c>
      <c r="N43" s="284">
        <v>44512</v>
      </c>
      <c r="O43" s="283" t="s">
        <v>33</v>
      </c>
      <c r="P43" s="279"/>
      <c r="Q43" s="293"/>
      <c r="R43" s="293"/>
      <c r="S43" s="293"/>
      <c r="T43" s="295"/>
      <c r="U43" s="295"/>
      <c r="V43" s="294"/>
      <c r="W43" s="295"/>
      <c r="X43" s="294"/>
      <c r="Y43" s="278"/>
      <c r="Z43" s="8"/>
      <c r="AA43" s="295"/>
      <c r="AB43" s="278"/>
    </row>
    <row r="44" spans="1:28" ht="25.35" customHeight="1">
      <c r="A44" s="282">
        <v>28</v>
      </c>
      <c r="B44" s="282">
        <v>24</v>
      </c>
      <c r="C44" s="288" t="s">
        <v>443</v>
      </c>
      <c r="D44" s="287">
        <v>114</v>
      </c>
      <c r="E44" s="286">
        <v>249</v>
      </c>
      <c r="F44" s="291">
        <f t="shared" si="5"/>
        <v>-0.54216867469879515</v>
      </c>
      <c r="G44" s="287">
        <v>33</v>
      </c>
      <c r="H44" s="286">
        <v>2</v>
      </c>
      <c r="I44" s="286">
        <f t="shared" si="6"/>
        <v>16.5</v>
      </c>
      <c r="J44" s="286">
        <v>1</v>
      </c>
      <c r="K44" s="286">
        <v>2</v>
      </c>
      <c r="L44" s="287">
        <v>2772</v>
      </c>
      <c r="M44" s="287">
        <v>558</v>
      </c>
      <c r="N44" s="284">
        <v>44568</v>
      </c>
      <c r="O44" s="283" t="s">
        <v>59</v>
      </c>
      <c r="P44" s="279"/>
      <c r="Q44" s="293"/>
      <c r="R44" s="293"/>
      <c r="S44" s="293"/>
      <c r="T44" s="293"/>
      <c r="U44" s="294"/>
      <c r="V44" s="294"/>
      <c r="W44" s="278"/>
      <c r="X44" s="295"/>
      <c r="Y44" s="295"/>
      <c r="Z44" s="8"/>
      <c r="AA44" s="294"/>
      <c r="AB44" s="278"/>
    </row>
    <row r="45" spans="1:28" ht="25.35" customHeight="1">
      <c r="A45" s="282">
        <v>29</v>
      </c>
      <c r="B45" s="214">
        <v>27</v>
      </c>
      <c r="C45" s="288" t="s">
        <v>388</v>
      </c>
      <c r="D45" s="287">
        <v>98</v>
      </c>
      <c r="E45" s="286">
        <v>111</v>
      </c>
      <c r="F45" s="291">
        <f t="shared" si="5"/>
        <v>-0.11711711711711711</v>
      </c>
      <c r="G45" s="287">
        <v>29</v>
      </c>
      <c r="H45" s="286" t="s">
        <v>30</v>
      </c>
      <c r="I45" s="286" t="s">
        <v>30</v>
      </c>
      <c r="J45" s="286">
        <v>1</v>
      </c>
      <c r="K45" s="286" t="s">
        <v>30</v>
      </c>
      <c r="L45" s="287">
        <v>7452</v>
      </c>
      <c r="M45" s="287">
        <v>1634</v>
      </c>
      <c r="N45" s="284">
        <v>44533</v>
      </c>
      <c r="O45" s="283" t="s">
        <v>31</v>
      </c>
      <c r="P45" s="279"/>
      <c r="Q45" s="293"/>
      <c r="R45" s="293"/>
      <c r="S45" s="293"/>
      <c r="T45" s="293"/>
      <c r="U45" s="294"/>
      <c r="V45" s="294"/>
      <c r="W45" s="295"/>
      <c r="X45" s="278"/>
      <c r="Y45" s="295"/>
      <c r="Z45" s="294"/>
      <c r="AA45" s="8"/>
      <c r="AB45" s="278"/>
    </row>
    <row r="46" spans="1:28" ht="25.35" customHeight="1">
      <c r="A46" s="282">
        <v>30</v>
      </c>
      <c r="B46" s="286" t="s">
        <v>30</v>
      </c>
      <c r="C46" s="288" t="s">
        <v>392</v>
      </c>
      <c r="D46" s="287">
        <v>83</v>
      </c>
      <c r="E46" s="286" t="s">
        <v>30</v>
      </c>
      <c r="F46" s="286" t="s">
        <v>30</v>
      </c>
      <c r="G46" s="287">
        <v>23</v>
      </c>
      <c r="H46" s="286">
        <v>1</v>
      </c>
      <c r="I46" s="286">
        <f>G46/H46</f>
        <v>23</v>
      </c>
      <c r="J46" s="286">
        <v>1</v>
      </c>
      <c r="K46" s="286" t="s">
        <v>30</v>
      </c>
      <c r="L46" s="287">
        <v>8076</v>
      </c>
      <c r="M46" s="287">
        <v>1404</v>
      </c>
      <c r="N46" s="284">
        <v>44540</v>
      </c>
      <c r="O46" s="283" t="s">
        <v>32</v>
      </c>
      <c r="P46" s="279"/>
      <c r="R46" s="285"/>
      <c r="T46" s="279"/>
      <c r="U46" s="278"/>
      <c r="V46" s="278"/>
      <c r="W46" s="295"/>
      <c r="X46" s="294"/>
      <c r="Y46" s="295"/>
      <c r="AA46" s="278"/>
    </row>
    <row r="47" spans="1:28" ht="25.2" customHeight="1">
      <c r="A47" s="248"/>
      <c r="B47" s="248"/>
      <c r="C47" s="266" t="s">
        <v>116</v>
      </c>
      <c r="D47" s="280">
        <f>SUM(D35:D46)</f>
        <v>213073.80000000005</v>
      </c>
      <c r="E47" s="280">
        <v>355804.43</v>
      </c>
      <c r="F47" s="108">
        <f>(D47-E47)/E47</f>
        <v>-0.40114910879552551</v>
      </c>
      <c r="G47" s="280">
        <f>SUM(G35:G46)</f>
        <v>34382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28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8" ht="25.35" customHeight="1">
      <c r="A49" s="282">
        <v>31</v>
      </c>
      <c r="B49" s="282">
        <v>32</v>
      </c>
      <c r="C49" s="288" t="s">
        <v>393</v>
      </c>
      <c r="D49" s="287">
        <v>37</v>
      </c>
      <c r="E49" s="287">
        <v>39.799999999999997</v>
      </c>
      <c r="F49" s="291">
        <f>(D49-E49)/E49</f>
        <v>-7.0351758793969779E-2</v>
      </c>
      <c r="G49" s="287">
        <v>15</v>
      </c>
      <c r="H49" s="286">
        <v>1</v>
      </c>
      <c r="I49" s="286">
        <f>G49/H49</f>
        <v>15</v>
      </c>
      <c r="J49" s="286">
        <v>1</v>
      </c>
      <c r="K49" s="286">
        <v>7</v>
      </c>
      <c r="L49" s="287">
        <v>41793.26</v>
      </c>
      <c r="M49" s="287">
        <v>8864</v>
      </c>
      <c r="N49" s="284">
        <v>44540</v>
      </c>
      <c r="O49" s="283" t="s">
        <v>43</v>
      </c>
      <c r="P49" s="279"/>
      <c r="Q49" s="293"/>
      <c r="R49" s="293"/>
      <c r="S49" s="293"/>
      <c r="T49" s="293"/>
      <c r="U49" s="294"/>
      <c r="V49" s="294"/>
      <c r="W49" s="278"/>
      <c r="X49" s="294"/>
      <c r="Y49" s="295"/>
      <c r="Z49" s="295"/>
      <c r="AA49" s="8"/>
      <c r="AB49" s="278"/>
    </row>
    <row r="50" spans="1:28" ht="25.35" customHeight="1">
      <c r="A50" s="282">
        <v>32</v>
      </c>
      <c r="B50" s="120">
        <v>23</v>
      </c>
      <c r="C50" s="288" t="s">
        <v>424</v>
      </c>
      <c r="D50" s="287">
        <v>14</v>
      </c>
      <c r="E50" s="286">
        <v>250</v>
      </c>
      <c r="F50" s="291">
        <f>(D50-E50)/E50</f>
        <v>-0.94399999999999995</v>
      </c>
      <c r="G50" s="287">
        <v>6</v>
      </c>
      <c r="H50" s="286">
        <v>2</v>
      </c>
      <c r="I50" s="286">
        <f>G50/H50</f>
        <v>3</v>
      </c>
      <c r="J50" s="286">
        <v>1</v>
      </c>
      <c r="K50" s="286">
        <v>2</v>
      </c>
      <c r="L50" s="287">
        <v>2408.39</v>
      </c>
      <c r="M50" s="287">
        <v>465</v>
      </c>
      <c r="N50" s="284">
        <v>44554</v>
      </c>
      <c r="O50" s="283" t="s">
        <v>183</v>
      </c>
      <c r="P50" s="279"/>
      <c r="Q50" s="293"/>
      <c r="R50" s="293"/>
      <c r="S50" s="293"/>
      <c r="T50" s="293"/>
      <c r="U50" s="294"/>
      <c r="V50" s="294"/>
      <c r="W50" s="294"/>
      <c r="X50" s="278"/>
      <c r="Z50" s="295"/>
      <c r="AA50" s="295"/>
    </row>
    <row r="51" spans="1:28" ht="25.35" customHeight="1">
      <c r="A51" s="248"/>
      <c r="B51" s="248"/>
      <c r="C51" s="266" t="s">
        <v>117</v>
      </c>
      <c r="D51" s="280">
        <f>SUM(D47:D50)</f>
        <v>213124.80000000005</v>
      </c>
      <c r="E51" s="280">
        <v>355907.73</v>
      </c>
      <c r="F51" s="108">
        <f>(D51-E51)/E51</f>
        <v>-0.401179625966539</v>
      </c>
      <c r="G51" s="280">
        <f t="shared" ref="G51" si="7">SUM(G47:G50)</f>
        <v>34403</v>
      </c>
      <c r="H51" s="280"/>
      <c r="I51" s="251"/>
      <c r="J51" s="250"/>
      <c r="K51" s="252"/>
      <c r="L51" s="253"/>
      <c r="M51" s="257"/>
      <c r="N51" s="254"/>
      <c r="O51" s="281"/>
      <c r="R51" s="279"/>
    </row>
    <row r="52" spans="1:28" ht="23.1" customHeight="1"/>
    <row r="53" spans="1:28" ht="17.25" customHeight="1"/>
    <row r="64" spans="1:28">
      <c r="R64" s="279"/>
    </row>
    <row r="69" spans="16:16">
      <c r="P69" s="279"/>
    </row>
    <row r="73" spans="16:16" ht="12" customHeight="1"/>
  </sheetData>
  <sortState xmlns:xlrd2="http://schemas.microsoft.com/office/spreadsheetml/2017/richdata2" ref="B13:O50">
    <sortCondition descending="1" ref="D13:D50"/>
  </sortState>
  <mergeCells count="19">
    <mergeCell ref="I5:I8"/>
    <mergeCell ref="G6:G7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2DF75-6CC2-4C2A-B8D1-ED5BEBDEC088}">
  <dimension ref="A1:AB74"/>
  <sheetViews>
    <sheetView topLeftCell="A28" zoomScale="60" zoomScaleNormal="60" workbookViewId="0">
      <selection activeCell="C45" sqref="C45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13.88671875" style="277" customWidth="1"/>
    <col min="21" max="21" width="12.33203125" style="277" customWidth="1"/>
    <col min="22" max="22" width="11.88671875" style="277" bestFit="1" customWidth="1"/>
    <col min="23" max="23" width="13.6640625" style="277" customWidth="1"/>
    <col min="24" max="24" width="14.88671875" style="277" customWidth="1"/>
    <col min="25" max="25" width="12" style="277" bestFit="1" customWidth="1"/>
    <col min="26" max="26" width="10.88671875" style="277" bestFit="1" customWidth="1"/>
    <col min="27" max="27" width="12.5546875" style="277" bestFit="1" customWidth="1"/>
    <col min="28" max="16384" width="8.88671875" style="277"/>
  </cols>
  <sheetData>
    <row r="1" spans="1:28" ht="19.5" customHeight="1">
      <c r="E1" s="235" t="s">
        <v>450</v>
      </c>
      <c r="F1" s="235"/>
      <c r="G1" s="235"/>
      <c r="H1" s="235"/>
      <c r="I1" s="235"/>
    </row>
    <row r="2" spans="1:28" ht="19.5" customHeight="1">
      <c r="E2" s="235" t="s">
        <v>451</v>
      </c>
      <c r="F2" s="235"/>
      <c r="G2" s="235"/>
      <c r="H2" s="235"/>
      <c r="I2" s="235"/>
      <c r="J2" s="235"/>
      <c r="K2" s="235"/>
    </row>
    <row r="4" spans="1:28" ht="15.75" customHeight="1" thickBot="1"/>
    <row r="5" spans="1:28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8">
      <c r="A6" s="346"/>
      <c r="B6" s="346"/>
      <c r="C6" s="343"/>
      <c r="D6" s="237" t="s">
        <v>448</v>
      </c>
      <c r="E6" s="237" t="s">
        <v>436</v>
      </c>
      <c r="F6" s="343"/>
      <c r="G6" s="343" t="s">
        <v>448</v>
      </c>
      <c r="H6" s="343"/>
      <c r="I6" s="343"/>
      <c r="J6" s="343"/>
      <c r="K6" s="343"/>
      <c r="L6" s="343"/>
      <c r="M6" s="343"/>
      <c r="N6" s="343"/>
      <c r="O6" s="343"/>
    </row>
    <row r="7" spans="1:28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8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8" ht="15" customHeight="1">
      <c r="A9" s="345"/>
      <c r="B9" s="345"/>
      <c r="C9" s="342" t="s">
        <v>13</v>
      </c>
      <c r="D9" s="321"/>
      <c r="E9" s="321"/>
      <c r="F9" s="342" t="s">
        <v>15</v>
      </c>
      <c r="G9" s="321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8">
      <c r="A10" s="346"/>
      <c r="B10" s="346"/>
      <c r="C10" s="343"/>
      <c r="D10" s="322" t="s">
        <v>449</v>
      </c>
      <c r="E10" s="322" t="s">
        <v>437</v>
      </c>
      <c r="F10" s="343"/>
      <c r="G10" s="322" t="s">
        <v>449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8">
      <c r="A11" s="346"/>
      <c r="B11" s="346"/>
      <c r="C11" s="343"/>
      <c r="D11" s="322" t="s">
        <v>14</v>
      </c>
      <c r="E11" s="237" t="s">
        <v>14</v>
      </c>
      <c r="F11" s="343"/>
      <c r="G11" s="322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8" ht="15.6" customHeight="1" thickBot="1">
      <c r="A12" s="346"/>
      <c r="B12" s="347"/>
      <c r="C12" s="344"/>
      <c r="D12" s="323"/>
      <c r="E12" s="238" t="s">
        <v>2</v>
      </c>
      <c r="F12" s="344"/>
      <c r="G12" s="323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278"/>
      <c r="X12" s="33"/>
      <c r="Y12" s="278"/>
      <c r="AA12" s="8"/>
    </row>
    <row r="13" spans="1:28" ht="25.35" customHeight="1">
      <c r="A13" s="282">
        <v>1</v>
      </c>
      <c r="B13" s="282">
        <v>1</v>
      </c>
      <c r="C13" s="288" t="s">
        <v>429</v>
      </c>
      <c r="D13" s="287">
        <v>93771.98</v>
      </c>
      <c r="E13" s="286">
        <v>149529.79000000004</v>
      </c>
      <c r="F13" s="291">
        <f>(D13-E13)/E13</f>
        <v>-0.37288763663748892</v>
      </c>
      <c r="G13" s="287">
        <v>12279</v>
      </c>
      <c r="H13" s="286">
        <v>279</v>
      </c>
      <c r="I13" s="286">
        <f t="shared" ref="I13:I18" si="0">G13/H13</f>
        <v>44.01075268817204</v>
      </c>
      <c r="J13" s="286">
        <v>15</v>
      </c>
      <c r="K13" s="286">
        <v>3</v>
      </c>
      <c r="L13" s="287">
        <v>482420.66</v>
      </c>
      <c r="M13" s="287">
        <v>67917</v>
      </c>
      <c r="N13" s="284">
        <v>44561</v>
      </c>
      <c r="O13" s="283" t="s">
        <v>430</v>
      </c>
      <c r="P13" s="279"/>
      <c r="Q13" s="293"/>
      <c r="R13" s="293"/>
      <c r="S13" s="293"/>
      <c r="T13" s="293"/>
      <c r="U13" s="294"/>
      <c r="V13" s="294"/>
      <c r="W13" s="294"/>
      <c r="X13" s="278"/>
      <c r="Y13" s="295"/>
      <c r="Z13" s="278"/>
      <c r="AA13" s="295"/>
    </row>
    <row r="14" spans="1:28" ht="25.35" customHeight="1">
      <c r="A14" s="282">
        <v>2</v>
      </c>
      <c r="B14" s="282">
        <v>2</v>
      </c>
      <c r="C14" s="288" t="s">
        <v>412</v>
      </c>
      <c r="D14" s="287">
        <v>46779.57</v>
      </c>
      <c r="E14" s="287">
        <v>67792.95</v>
      </c>
      <c r="F14" s="291">
        <f>(D14-E14)/E14</f>
        <v>-0.30996408918626489</v>
      </c>
      <c r="G14" s="287">
        <v>6748</v>
      </c>
      <c r="H14" s="286">
        <v>178</v>
      </c>
      <c r="I14" s="286">
        <f t="shared" si="0"/>
        <v>37.91011235955056</v>
      </c>
      <c r="J14" s="286">
        <v>10</v>
      </c>
      <c r="K14" s="286">
        <v>5</v>
      </c>
      <c r="L14" s="287">
        <v>718325.13</v>
      </c>
      <c r="M14" s="287">
        <v>103916</v>
      </c>
      <c r="N14" s="284">
        <v>44547</v>
      </c>
      <c r="O14" s="283" t="s">
        <v>73</v>
      </c>
      <c r="P14" s="279"/>
      <c r="Q14" s="293"/>
      <c r="R14" s="293"/>
      <c r="S14" s="293"/>
      <c r="T14" s="293"/>
      <c r="U14" s="294"/>
      <c r="V14" s="294"/>
      <c r="W14" s="278"/>
      <c r="X14" s="295"/>
      <c r="Y14" s="294"/>
      <c r="Z14" s="295"/>
      <c r="AA14" s="8"/>
      <c r="AB14" s="278"/>
    </row>
    <row r="15" spans="1:28" ht="25.35" customHeight="1">
      <c r="A15" s="282">
        <v>3</v>
      </c>
      <c r="B15" s="282">
        <v>3</v>
      </c>
      <c r="C15" s="288" t="s">
        <v>427</v>
      </c>
      <c r="D15" s="287">
        <v>41511.089999999997</v>
      </c>
      <c r="E15" s="286">
        <v>60408.88</v>
      </c>
      <c r="F15" s="291">
        <f>(D15-E15)/E15</f>
        <v>-0.31283132546076009</v>
      </c>
      <c r="G15" s="287">
        <v>7951</v>
      </c>
      <c r="H15" s="286">
        <v>244</v>
      </c>
      <c r="I15" s="286">
        <f t="shared" si="0"/>
        <v>32.58606557377049</v>
      </c>
      <c r="J15" s="286">
        <v>18</v>
      </c>
      <c r="K15" s="286">
        <v>2</v>
      </c>
      <c r="L15" s="287">
        <v>113829</v>
      </c>
      <c r="M15" s="287">
        <v>22412</v>
      </c>
      <c r="N15" s="284">
        <v>44568</v>
      </c>
      <c r="O15" s="283" t="s">
        <v>113</v>
      </c>
      <c r="P15" s="279"/>
      <c r="Q15" s="293"/>
      <c r="R15" s="293"/>
      <c r="S15" s="293"/>
      <c r="T15" s="293"/>
      <c r="U15" s="294"/>
      <c r="V15" s="294"/>
      <c r="W15" s="278"/>
      <c r="X15" s="295"/>
      <c r="Y15" s="295"/>
      <c r="Z15" s="294"/>
      <c r="AA15" s="8"/>
      <c r="AB15" s="278"/>
    </row>
    <row r="16" spans="1:28" ht="25.35" customHeight="1">
      <c r="A16" s="282">
        <v>4</v>
      </c>
      <c r="B16" s="282" t="s">
        <v>67</v>
      </c>
      <c r="C16" s="288" t="s">
        <v>452</v>
      </c>
      <c r="D16" s="287">
        <v>39221.19</v>
      </c>
      <c r="E16" s="286" t="s">
        <v>30</v>
      </c>
      <c r="F16" s="286" t="s">
        <v>30</v>
      </c>
      <c r="G16" s="287">
        <v>5542</v>
      </c>
      <c r="H16" s="286">
        <v>208</v>
      </c>
      <c r="I16" s="286">
        <f t="shared" si="0"/>
        <v>26.64423076923077</v>
      </c>
      <c r="J16" s="286">
        <v>15</v>
      </c>
      <c r="K16" s="286">
        <v>1</v>
      </c>
      <c r="L16" s="287">
        <v>39221</v>
      </c>
      <c r="M16" s="287">
        <v>5542</v>
      </c>
      <c r="N16" s="284">
        <v>44575</v>
      </c>
      <c r="O16" s="283" t="s">
        <v>113</v>
      </c>
      <c r="P16" s="279"/>
      <c r="Q16" s="293"/>
      <c r="R16" s="293"/>
      <c r="S16" s="293"/>
      <c r="T16" s="293"/>
      <c r="U16" s="294"/>
      <c r="V16" s="294"/>
      <c r="W16" s="294"/>
      <c r="X16" s="8"/>
      <c r="Y16" s="278"/>
      <c r="Z16" s="295"/>
      <c r="AA16" s="295"/>
      <c r="AB16" s="278"/>
    </row>
    <row r="17" spans="1:28" ht="25.35" customHeight="1">
      <c r="A17" s="282">
        <v>5</v>
      </c>
      <c r="B17" s="282">
        <v>4</v>
      </c>
      <c r="C17" s="288" t="s">
        <v>411</v>
      </c>
      <c r="D17" s="287">
        <v>26107.37</v>
      </c>
      <c r="E17" s="287">
        <v>40467.82</v>
      </c>
      <c r="F17" s="291">
        <f>(D17-E17)/E17</f>
        <v>-0.35486097348461076</v>
      </c>
      <c r="G17" s="287">
        <v>4934</v>
      </c>
      <c r="H17" s="286">
        <v>149</v>
      </c>
      <c r="I17" s="286">
        <f t="shared" si="0"/>
        <v>33.114093959731541</v>
      </c>
      <c r="J17" s="286">
        <v>10</v>
      </c>
      <c r="K17" s="286">
        <v>4</v>
      </c>
      <c r="L17" s="287">
        <v>264009</v>
      </c>
      <c r="M17" s="287">
        <v>54046</v>
      </c>
      <c r="N17" s="284">
        <v>44554</v>
      </c>
      <c r="O17" s="283" t="s">
        <v>52</v>
      </c>
      <c r="P17" s="279"/>
      <c r="Q17" s="293"/>
      <c r="R17" s="293"/>
      <c r="S17" s="293"/>
      <c r="T17" s="293"/>
      <c r="U17" s="294"/>
      <c r="V17" s="294"/>
      <c r="W17" s="294"/>
      <c r="X17" s="8"/>
      <c r="Y17" s="278"/>
      <c r="Z17" s="295"/>
      <c r="AA17" s="295"/>
      <c r="AB17" s="278"/>
    </row>
    <row r="18" spans="1:28" ht="25.35" customHeight="1">
      <c r="A18" s="282">
        <v>6</v>
      </c>
      <c r="B18" s="282">
        <v>5</v>
      </c>
      <c r="C18" s="288" t="s">
        <v>367</v>
      </c>
      <c r="D18" s="287">
        <v>18798.52</v>
      </c>
      <c r="E18" s="287">
        <v>28785.65</v>
      </c>
      <c r="F18" s="291">
        <f>(D18-E18)/E18</f>
        <v>-0.34694821899105982</v>
      </c>
      <c r="G18" s="287">
        <v>2712</v>
      </c>
      <c r="H18" s="286">
        <v>70</v>
      </c>
      <c r="I18" s="286">
        <f t="shared" si="0"/>
        <v>38.74285714285714</v>
      </c>
      <c r="J18" s="286">
        <v>9</v>
      </c>
      <c r="K18" s="286">
        <v>8</v>
      </c>
      <c r="L18" s="287">
        <v>607733</v>
      </c>
      <c r="M18" s="287">
        <v>87462</v>
      </c>
      <c r="N18" s="284">
        <v>44526</v>
      </c>
      <c r="O18" s="283" t="s">
        <v>52</v>
      </c>
      <c r="P18" s="279"/>
      <c r="Q18" s="293"/>
      <c r="R18" s="293"/>
      <c r="S18" s="293"/>
      <c r="T18" s="293"/>
      <c r="U18" s="294"/>
      <c r="V18" s="294"/>
      <c r="W18" s="294"/>
      <c r="X18" s="8"/>
      <c r="Y18" s="278"/>
      <c r="Z18" s="295"/>
      <c r="AA18" s="295"/>
      <c r="AB18" s="278"/>
    </row>
    <row r="19" spans="1:28" ht="25.35" customHeight="1">
      <c r="A19" s="282">
        <v>7</v>
      </c>
      <c r="B19" s="282" t="s">
        <v>67</v>
      </c>
      <c r="C19" s="288" t="s">
        <v>447</v>
      </c>
      <c r="D19" s="287">
        <v>18725</v>
      </c>
      <c r="E19" s="286" t="s">
        <v>30</v>
      </c>
      <c r="F19" s="286" t="s">
        <v>30</v>
      </c>
      <c r="G19" s="287">
        <v>3024</v>
      </c>
      <c r="H19" s="286" t="s">
        <v>30</v>
      </c>
      <c r="I19" s="286" t="s">
        <v>30</v>
      </c>
      <c r="J19" s="286">
        <v>19</v>
      </c>
      <c r="K19" s="286">
        <v>1</v>
      </c>
      <c r="L19" s="287">
        <v>24251</v>
      </c>
      <c r="M19" s="287">
        <v>4014</v>
      </c>
      <c r="N19" s="284">
        <v>44575</v>
      </c>
      <c r="O19" s="283" t="s">
        <v>31</v>
      </c>
      <c r="P19" s="279"/>
      <c r="Q19" s="293"/>
      <c r="R19" s="293"/>
      <c r="S19" s="293"/>
      <c r="T19" s="293"/>
      <c r="U19" s="294"/>
      <c r="V19" s="294"/>
      <c r="W19" s="294"/>
      <c r="X19" s="8"/>
      <c r="Y19" s="278"/>
      <c r="Z19" s="295"/>
      <c r="AA19" s="295"/>
      <c r="AB19" s="278"/>
    </row>
    <row r="20" spans="1:28" ht="25.35" customHeight="1">
      <c r="A20" s="282">
        <v>8</v>
      </c>
      <c r="B20" s="282" t="s">
        <v>67</v>
      </c>
      <c r="C20" s="288" t="s">
        <v>453</v>
      </c>
      <c r="D20" s="287">
        <v>16885</v>
      </c>
      <c r="E20" s="286" t="s">
        <v>30</v>
      </c>
      <c r="F20" s="286" t="s">
        <v>30</v>
      </c>
      <c r="G20" s="287">
        <v>3561</v>
      </c>
      <c r="H20" s="286" t="s">
        <v>30</v>
      </c>
      <c r="I20" s="286" t="s">
        <v>30</v>
      </c>
      <c r="J20" s="286">
        <v>18</v>
      </c>
      <c r="K20" s="286">
        <v>1</v>
      </c>
      <c r="L20" s="287">
        <v>16885</v>
      </c>
      <c r="M20" s="287">
        <v>3561</v>
      </c>
      <c r="N20" s="284">
        <v>44575</v>
      </c>
      <c r="O20" s="283" t="s">
        <v>31</v>
      </c>
      <c r="P20" s="279"/>
      <c r="Q20" s="293"/>
      <c r="R20" s="293"/>
      <c r="S20" s="293"/>
      <c r="T20" s="293"/>
      <c r="U20" s="294"/>
      <c r="V20" s="294"/>
      <c r="W20" s="278"/>
      <c r="X20" s="295"/>
      <c r="Y20" s="295"/>
      <c r="Z20" s="294"/>
      <c r="AA20" s="8"/>
      <c r="AB20" s="278"/>
    </row>
    <row r="21" spans="1:28" ht="25.35" customHeight="1">
      <c r="A21" s="282">
        <v>9</v>
      </c>
      <c r="B21" s="282">
        <v>6</v>
      </c>
      <c r="C21" s="288" t="s">
        <v>440</v>
      </c>
      <c r="D21" s="287">
        <v>12793.18</v>
      </c>
      <c r="E21" s="286">
        <v>20777.68</v>
      </c>
      <c r="F21" s="291">
        <f>(D21-E21)/E21</f>
        <v>-0.38428255705160536</v>
      </c>
      <c r="G21" s="287">
        <v>1809</v>
      </c>
      <c r="H21" s="286">
        <v>76</v>
      </c>
      <c r="I21" s="286">
        <f>G21/H21</f>
        <v>23.80263157894737</v>
      </c>
      <c r="J21" s="286">
        <v>8</v>
      </c>
      <c r="K21" s="286">
        <v>2</v>
      </c>
      <c r="L21" s="287">
        <v>33571</v>
      </c>
      <c r="M21" s="287">
        <v>4823</v>
      </c>
      <c r="N21" s="284">
        <v>44568</v>
      </c>
      <c r="O21" s="283" t="s">
        <v>33</v>
      </c>
      <c r="P21" s="279"/>
      <c r="Q21" s="293"/>
      <c r="R21" s="293"/>
      <c r="S21" s="293"/>
      <c r="T21" s="293"/>
      <c r="U21" s="294"/>
      <c r="V21" s="294"/>
      <c r="W21" s="8"/>
      <c r="X21" s="294"/>
      <c r="Y21" s="278"/>
      <c r="Z21" s="295"/>
      <c r="AA21" s="295"/>
      <c r="AB21" s="278"/>
    </row>
    <row r="22" spans="1:28" ht="25.35" customHeight="1">
      <c r="A22" s="282">
        <v>10</v>
      </c>
      <c r="B22" s="282" t="s">
        <v>67</v>
      </c>
      <c r="C22" s="288" t="s">
        <v>446</v>
      </c>
      <c r="D22" s="287">
        <v>10549.23</v>
      </c>
      <c r="E22" s="286" t="s">
        <v>30</v>
      </c>
      <c r="F22" s="286" t="s">
        <v>30</v>
      </c>
      <c r="G22" s="287">
        <v>1650</v>
      </c>
      <c r="H22" s="286">
        <v>141</v>
      </c>
      <c r="I22" s="286">
        <f>G22/H22</f>
        <v>11.702127659574469</v>
      </c>
      <c r="J22" s="286">
        <v>13</v>
      </c>
      <c r="K22" s="286">
        <v>1</v>
      </c>
      <c r="L22" s="287">
        <v>11205.93</v>
      </c>
      <c r="M22" s="287">
        <v>1748</v>
      </c>
      <c r="N22" s="284">
        <v>44575</v>
      </c>
      <c r="O22" s="283" t="s">
        <v>27</v>
      </c>
      <c r="P22" s="279"/>
      <c r="Q22" s="293"/>
      <c r="R22" s="293"/>
      <c r="S22" s="293"/>
      <c r="T22" s="293"/>
      <c r="U22" s="294"/>
      <c r="V22" s="294"/>
      <c r="W22" s="8"/>
      <c r="X22" s="294"/>
      <c r="Y22" s="278"/>
      <c r="Z22" s="295"/>
      <c r="AA22" s="295"/>
      <c r="AB22" s="278"/>
    </row>
    <row r="23" spans="1:28" ht="25.35" customHeight="1">
      <c r="A23" s="248"/>
      <c r="B23" s="248"/>
      <c r="C23" s="266" t="s">
        <v>29</v>
      </c>
      <c r="D23" s="280">
        <f>SUM(D13:D22)</f>
        <v>325142.12999999995</v>
      </c>
      <c r="E23" s="280">
        <v>426079.81000000006</v>
      </c>
      <c r="F23" s="108">
        <f t="shared" ref="F23" si="1">(D23-E23)/E23</f>
        <v>-0.23689852847052315</v>
      </c>
      <c r="G23" s="280">
        <f t="shared" ref="G23" si="2">SUM(G13:G22)</f>
        <v>50210</v>
      </c>
      <c r="H23" s="280"/>
      <c r="I23" s="251"/>
      <c r="J23" s="250"/>
      <c r="K23" s="252"/>
      <c r="L23" s="253"/>
      <c r="M23" s="257"/>
      <c r="N23" s="254"/>
      <c r="O23" s="281"/>
      <c r="P23" s="279"/>
      <c r="R23" s="293"/>
      <c r="U23" s="279"/>
      <c r="V23" s="279"/>
      <c r="X23" s="279"/>
    </row>
    <row r="24" spans="1:28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93"/>
      <c r="U24" s="279"/>
      <c r="V24" s="279"/>
      <c r="X24" s="279"/>
    </row>
    <row r="25" spans="1:28" ht="25.35" customHeight="1">
      <c r="A25" s="282">
        <v>11</v>
      </c>
      <c r="B25" s="282">
        <v>7</v>
      </c>
      <c r="C25" s="288" t="s">
        <v>428</v>
      </c>
      <c r="D25" s="287">
        <v>8008.15</v>
      </c>
      <c r="E25" s="286">
        <v>18106.93</v>
      </c>
      <c r="F25" s="291">
        <f t="shared" ref="F25:F35" si="3">(D25-E25)/E25</f>
        <v>-0.5577301066497744</v>
      </c>
      <c r="G25" s="287">
        <v>1186</v>
      </c>
      <c r="H25" s="286">
        <v>48</v>
      </c>
      <c r="I25" s="286">
        <f t="shared" ref="I25:I34" si="4">G25/H25</f>
        <v>24.708333333333332</v>
      </c>
      <c r="J25" s="286">
        <v>5</v>
      </c>
      <c r="K25" s="286">
        <v>3</v>
      </c>
      <c r="L25" s="287">
        <v>56572</v>
      </c>
      <c r="M25" s="287">
        <v>8619</v>
      </c>
      <c r="N25" s="284">
        <v>44561</v>
      </c>
      <c r="O25" s="283" t="s">
        <v>32</v>
      </c>
      <c r="P25" s="279"/>
      <c r="Q25" s="293"/>
      <c r="R25" s="293"/>
      <c r="S25" s="293"/>
      <c r="T25" s="293"/>
      <c r="U25" s="294"/>
      <c r="V25" s="294"/>
      <c r="W25" s="8"/>
      <c r="X25" s="294"/>
      <c r="Y25" s="278"/>
      <c r="Z25" s="295"/>
      <c r="AA25" s="295"/>
      <c r="AB25" s="278"/>
    </row>
    <row r="26" spans="1:28" ht="25.35" customHeight="1">
      <c r="A26" s="282">
        <v>12</v>
      </c>
      <c r="B26" s="282">
        <v>8</v>
      </c>
      <c r="C26" s="288" t="s">
        <v>417</v>
      </c>
      <c r="D26" s="287">
        <v>7303.6</v>
      </c>
      <c r="E26" s="287">
        <v>17626.939999999999</v>
      </c>
      <c r="F26" s="291">
        <f t="shared" si="3"/>
        <v>-0.58565695463875178</v>
      </c>
      <c r="G26" s="287">
        <v>1065</v>
      </c>
      <c r="H26" s="286">
        <v>39</v>
      </c>
      <c r="I26" s="286">
        <f t="shared" si="4"/>
        <v>27.307692307692307</v>
      </c>
      <c r="J26" s="286">
        <v>7</v>
      </c>
      <c r="K26" s="286">
        <v>4</v>
      </c>
      <c r="L26" s="287">
        <v>187280.87</v>
      </c>
      <c r="M26" s="287">
        <v>27707</v>
      </c>
      <c r="N26" s="284">
        <v>44554</v>
      </c>
      <c r="O26" s="283" t="s">
        <v>27</v>
      </c>
      <c r="P26" s="279"/>
      <c r="Q26" s="293"/>
      <c r="R26" s="293"/>
      <c r="S26" s="293"/>
      <c r="T26" s="293"/>
      <c r="U26" s="294"/>
      <c r="V26" s="294"/>
      <c r="W26" s="8"/>
      <c r="X26" s="294"/>
      <c r="Y26" s="278"/>
      <c r="Z26" s="295"/>
      <c r="AA26" s="295"/>
      <c r="AB26" s="278"/>
    </row>
    <row r="27" spans="1:28" ht="25.35" customHeight="1">
      <c r="A27" s="282">
        <v>13</v>
      </c>
      <c r="B27" s="282">
        <v>9</v>
      </c>
      <c r="C27" s="288" t="s">
        <v>431</v>
      </c>
      <c r="D27" s="287">
        <v>6774.84</v>
      </c>
      <c r="E27" s="286">
        <v>14803.3</v>
      </c>
      <c r="F27" s="291">
        <f t="shared" si="3"/>
        <v>-0.54234258577479344</v>
      </c>
      <c r="G27" s="287">
        <v>1327</v>
      </c>
      <c r="H27" s="286">
        <v>70</v>
      </c>
      <c r="I27" s="286">
        <f t="shared" si="4"/>
        <v>18.957142857142856</v>
      </c>
      <c r="J27" s="286">
        <v>15</v>
      </c>
      <c r="K27" s="286">
        <v>3</v>
      </c>
      <c r="L27" s="287">
        <v>57619.91</v>
      </c>
      <c r="M27" s="287">
        <v>11860</v>
      </c>
      <c r="N27" s="284">
        <v>44561</v>
      </c>
      <c r="O27" s="283" t="s">
        <v>56</v>
      </c>
      <c r="P27" s="279"/>
      <c r="Q27" s="293"/>
      <c r="R27" s="293"/>
      <c r="S27" s="293"/>
      <c r="T27" s="293"/>
      <c r="U27" s="294"/>
      <c r="V27" s="294"/>
      <c r="W27" s="8"/>
      <c r="X27" s="294"/>
      <c r="Y27" s="278"/>
      <c r="Z27" s="295"/>
      <c r="AA27" s="295"/>
      <c r="AB27" s="278"/>
    </row>
    <row r="28" spans="1:28" ht="25.35" customHeight="1">
      <c r="A28" s="282">
        <v>14</v>
      </c>
      <c r="B28" s="282">
        <v>12</v>
      </c>
      <c r="C28" s="288" t="s">
        <v>368</v>
      </c>
      <c r="D28" s="287">
        <v>2092.62</v>
      </c>
      <c r="E28" s="287">
        <v>3840.26</v>
      </c>
      <c r="F28" s="291">
        <f t="shared" si="3"/>
        <v>-0.45508377036971459</v>
      </c>
      <c r="G28" s="287">
        <v>405</v>
      </c>
      <c r="H28" s="286">
        <v>11</v>
      </c>
      <c r="I28" s="286">
        <f t="shared" si="4"/>
        <v>36.81818181818182</v>
      </c>
      <c r="J28" s="286">
        <v>3</v>
      </c>
      <c r="K28" s="286">
        <v>8</v>
      </c>
      <c r="L28" s="287">
        <v>180986</v>
      </c>
      <c r="M28" s="287">
        <v>36205</v>
      </c>
      <c r="N28" s="284">
        <v>44526</v>
      </c>
      <c r="O28" s="283" t="s">
        <v>32</v>
      </c>
      <c r="P28" s="279"/>
      <c r="Q28" s="293"/>
      <c r="R28" s="293"/>
      <c r="S28" s="293"/>
      <c r="T28" s="293"/>
      <c r="U28" s="293"/>
      <c r="V28" s="294"/>
      <c r="W28" s="294"/>
      <c r="X28" s="295"/>
      <c r="Y28" s="278"/>
      <c r="Z28" s="295"/>
    </row>
    <row r="29" spans="1:28" ht="25.35" customHeight="1">
      <c r="A29" s="282">
        <v>15</v>
      </c>
      <c r="B29" s="282">
        <v>15</v>
      </c>
      <c r="C29" s="288" t="s">
        <v>286</v>
      </c>
      <c r="D29" s="287">
        <v>1394.5</v>
      </c>
      <c r="E29" s="287">
        <v>2022</v>
      </c>
      <c r="F29" s="291">
        <f t="shared" si="3"/>
        <v>-0.31033630069238377</v>
      </c>
      <c r="G29" s="287">
        <v>233</v>
      </c>
      <c r="H29" s="286">
        <v>4</v>
      </c>
      <c r="I29" s="286">
        <f t="shared" si="4"/>
        <v>58.25</v>
      </c>
      <c r="J29" s="286">
        <v>1</v>
      </c>
      <c r="K29" s="286">
        <v>18</v>
      </c>
      <c r="L29" s="287">
        <v>151161</v>
      </c>
      <c r="M29" s="287">
        <v>26748</v>
      </c>
      <c r="N29" s="284">
        <v>44456</v>
      </c>
      <c r="O29" s="283" t="s">
        <v>287</v>
      </c>
      <c r="P29" s="279"/>
      <c r="Q29" s="293"/>
      <c r="R29" s="293"/>
      <c r="S29" s="293"/>
      <c r="T29" s="293"/>
      <c r="U29" s="294"/>
      <c r="V29" s="294"/>
      <c r="W29" s="8"/>
      <c r="X29" s="294"/>
      <c r="Y29" s="278"/>
      <c r="Z29" s="295"/>
      <c r="AA29" s="295"/>
      <c r="AB29" s="278"/>
    </row>
    <row r="30" spans="1:28" ht="25.35" customHeight="1">
      <c r="A30" s="282">
        <v>16</v>
      </c>
      <c r="B30" s="120">
        <v>21</v>
      </c>
      <c r="C30" s="288" t="s">
        <v>390</v>
      </c>
      <c r="D30" s="287">
        <v>892</v>
      </c>
      <c r="E30" s="286">
        <v>647</v>
      </c>
      <c r="F30" s="291">
        <f t="shared" si="3"/>
        <v>0.37867078825347761</v>
      </c>
      <c r="G30" s="287">
        <v>168</v>
      </c>
      <c r="H30" s="286">
        <v>4</v>
      </c>
      <c r="I30" s="286">
        <f t="shared" si="4"/>
        <v>42</v>
      </c>
      <c r="J30" s="286">
        <v>2</v>
      </c>
      <c r="K30" s="286">
        <v>7</v>
      </c>
      <c r="L30" s="287">
        <v>9630</v>
      </c>
      <c r="M30" s="287">
        <v>1980</v>
      </c>
      <c r="N30" s="284">
        <v>44533</v>
      </c>
      <c r="O30" s="283" t="s">
        <v>59</v>
      </c>
      <c r="P30" s="279"/>
      <c r="Q30" s="293"/>
      <c r="R30" s="293"/>
      <c r="S30" s="293"/>
      <c r="T30" s="293"/>
      <c r="U30" s="294"/>
      <c r="V30" s="294"/>
      <c r="W30" s="8"/>
      <c r="X30" s="294"/>
      <c r="Y30" s="278"/>
      <c r="Z30" s="295"/>
      <c r="AA30" s="295"/>
      <c r="AB30" s="278"/>
    </row>
    <row r="31" spans="1:28" ht="25.35" customHeight="1">
      <c r="A31" s="282">
        <v>17</v>
      </c>
      <c r="B31" s="282">
        <v>16</v>
      </c>
      <c r="C31" s="288" t="s">
        <v>482</v>
      </c>
      <c r="D31" s="287">
        <v>750</v>
      </c>
      <c r="E31" s="286">
        <v>1127</v>
      </c>
      <c r="F31" s="291">
        <f t="shared" si="3"/>
        <v>-0.33451641526175685</v>
      </c>
      <c r="G31" s="287">
        <v>137</v>
      </c>
      <c r="H31" s="286">
        <v>6</v>
      </c>
      <c r="I31" s="286">
        <f t="shared" si="4"/>
        <v>22.833333333333332</v>
      </c>
      <c r="J31" s="286">
        <v>2</v>
      </c>
      <c r="K31" s="286">
        <v>3</v>
      </c>
      <c r="L31" s="287">
        <v>6731</v>
      </c>
      <c r="M31" s="287">
        <v>1293</v>
      </c>
      <c r="N31" s="284">
        <v>44561</v>
      </c>
      <c r="O31" s="283" t="s">
        <v>59</v>
      </c>
      <c r="P31" s="78"/>
      <c r="Q31" s="293"/>
      <c r="R31" s="293"/>
      <c r="S31" s="293"/>
      <c r="T31" s="293"/>
      <c r="U31" s="294"/>
      <c r="V31" s="294"/>
      <c r="W31" s="8"/>
      <c r="X31" s="294"/>
      <c r="Y31" s="278"/>
      <c r="Z31" s="295"/>
      <c r="AA31" s="295"/>
      <c r="AB31" s="278"/>
    </row>
    <row r="32" spans="1:28" ht="25.35" customHeight="1">
      <c r="A32" s="282">
        <v>18</v>
      </c>
      <c r="B32" s="282">
        <v>10</v>
      </c>
      <c r="C32" s="288" t="s">
        <v>441</v>
      </c>
      <c r="D32" s="287">
        <v>712.3</v>
      </c>
      <c r="E32" s="286">
        <v>7779.87</v>
      </c>
      <c r="F32" s="291">
        <f t="shared" si="3"/>
        <v>-0.90844320020771552</v>
      </c>
      <c r="G32" s="287">
        <v>149</v>
      </c>
      <c r="H32" s="286">
        <v>10</v>
      </c>
      <c r="I32" s="286">
        <f t="shared" si="4"/>
        <v>14.9</v>
      </c>
      <c r="J32" s="286">
        <v>3</v>
      </c>
      <c r="K32" s="286">
        <v>2</v>
      </c>
      <c r="L32" s="287">
        <v>8492.17</v>
      </c>
      <c r="M32" s="287">
        <v>1464</v>
      </c>
      <c r="N32" s="284">
        <v>44568</v>
      </c>
      <c r="O32" s="283" t="s">
        <v>442</v>
      </c>
      <c r="P32" s="279"/>
      <c r="Q32" s="293"/>
      <c r="R32" s="293"/>
      <c r="S32" s="293"/>
      <c r="T32" s="293"/>
      <c r="U32" s="294"/>
      <c r="V32" s="294"/>
      <c r="W32" s="8"/>
      <c r="X32" s="294"/>
      <c r="Y32" s="278"/>
      <c r="Z32" s="295"/>
      <c r="AA32" s="295"/>
      <c r="AB32" s="278"/>
    </row>
    <row r="33" spans="1:28" ht="25.35" customHeight="1">
      <c r="A33" s="282">
        <v>19</v>
      </c>
      <c r="B33" s="282">
        <v>23</v>
      </c>
      <c r="C33" s="288" t="s">
        <v>360</v>
      </c>
      <c r="D33" s="287">
        <v>472.13</v>
      </c>
      <c r="E33" s="287">
        <v>325</v>
      </c>
      <c r="F33" s="291">
        <f t="shared" si="3"/>
        <v>0.45270769230769231</v>
      </c>
      <c r="G33" s="287">
        <v>77</v>
      </c>
      <c r="H33" s="286">
        <v>6</v>
      </c>
      <c r="I33" s="286">
        <f t="shared" si="4"/>
        <v>12.833333333333334</v>
      </c>
      <c r="J33" s="286">
        <v>2</v>
      </c>
      <c r="K33" s="286">
        <v>9</v>
      </c>
      <c r="L33" s="287">
        <v>28704.25</v>
      </c>
      <c r="M33" s="287">
        <v>5087</v>
      </c>
      <c r="N33" s="284">
        <v>44519</v>
      </c>
      <c r="O33" s="283" t="s">
        <v>361</v>
      </c>
      <c r="P33" s="279"/>
      <c r="Q33" s="293"/>
      <c r="R33" s="293"/>
      <c r="S33" s="293"/>
      <c r="T33" s="293"/>
      <c r="U33" s="294"/>
      <c r="V33" s="294"/>
      <c r="W33" s="8"/>
      <c r="X33" s="294"/>
      <c r="Y33" s="278"/>
      <c r="Z33" s="295"/>
      <c r="AA33" s="295"/>
      <c r="AB33" s="278"/>
    </row>
    <row r="34" spans="1:28" ht="25.35" customHeight="1">
      <c r="A34" s="282">
        <v>20</v>
      </c>
      <c r="B34" s="91">
        <v>17</v>
      </c>
      <c r="C34" s="288" t="s">
        <v>481</v>
      </c>
      <c r="D34" s="287">
        <v>418.5</v>
      </c>
      <c r="E34" s="287">
        <v>912.5</v>
      </c>
      <c r="F34" s="291">
        <f t="shared" si="3"/>
        <v>-0.5413698630136986</v>
      </c>
      <c r="G34" s="287">
        <v>89</v>
      </c>
      <c r="H34" s="286">
        <v>3</v>
      </c>
      <c r="I34" s="286">
        <f t="shared" si="4"/>
        <v>29.666666666666668</v>
      </c>
      <c r="J34" s="286">
        <v>2</v>
      </c>
      <c r="K34" s="286">
        <v>10</v>
      </c>
      <c r="L34" s="287">
        <v>46011</v>
      </c>
      <c r="M34" s="287">
        <v>7779</v>
      </c>
      <c r="N34" s="284">
        <v>44512</v>
      </c>
      <c r="O34" s="283" t="s">
        <v>33</v>
      </c>
      <c r="P34" s="279"/>
      <c r="Q34" s="293"/>
      <c r="R34" s="293"/>
      <c r="S34" s="293"/>
      <c r="T34" s="293"/>
      <c r="U34" s="294"/>
      <c r="V34" s="294"/>
      <c r="W34" s="294"/>
      <c r="X34" s="295"/>
      <c r="Y34" s="278"/>
      <c r="Z34" s="8"/>
      <c r="AA34" s="295"/>
      <c r="AB34" s="278"/>
    </row>
    <row r="35" spans="1:28" ht="25.2" customHeight="1">
      <c r="A35" s="248"/>
      <c r="B35" s="248"/>
      <c r="C35" s="266" t="s">
        <v>85</v>
      </c>
      <c r="D35" s="280">
        <f>SUM(D23:D34)</f>
        <v>353960.76999999996</v>
      </c>
      <c r="E35" s="280">
        <v>446228.77000000008</v>
      </c>
      <c r="F35" s="108">
        <f t="shared" si="3"/>
        <v>-0.20677286226972794</v>
      </c>
      <c r="G35" s="280">
        <f t="shared" ref="G35" si="5">SUM(G23:G34)</f>
        <v>55046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28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8" ht="25.35" customHeight="1">
      <c r="A37" s="282">
        <v>21</v>
      </c>
      <c r="B37" s="282">
        <v>19</v>
      </c>
      <c r="C37" s="288" t="s">
        <v>445</v>
      </c>
      <c r="D37" s="287">
        <v>372.2</v>
      </c>
      <c r="E37" s="286">
        <v>675.6</v>
      </c>
      <c r="F37" s="291">
        <f>(D37-E37)/E37</f>
        <v>-0.44908229721728837</v>
      </c>
      <c r="G37" s="287">
        <v>76</v>
      </c>
      <c r="H37" s="286">
        <v>9</v>
      </c>
      <c r="I37" s="286">
        <f>G37/H37</f>
        <v>8.4444444444444446</v>
      </c>
      <c r="J37" s="286">
        <v>3</v>
      </c>
      <c r="K37" s="286">
        <v>2</v>
      </c>
      <c r="L37" s="287">
        <v>1348</v>
      </c>
      <c r="M37" s="287">
        <v>264</v>
      </c>
      <c r="N37" s="284">
        <v>44568</v>
      </c>
      <c r="O37" s="283" t="s">
        <v>99</v>
      </c>
      <c r="P37" s="279"/>
      <c r="Q37" s="293"/>
      <c r="R37" s="293"/>
      <c r="S37" s="293"/>
      <c r="T37" s="293"/>
      <c r="U37" s="294"/>
      <c r="V37" s="294"/>
      <c r="W37" s="278"/>
      <c r="X37" s="295"/>
      <c r="Y37" s="295"/>
      <c r="Z37" s="294"/>
      <c r="AA37" s="8"/>
      <c r="AB37" s="278"/>
    </row>
    <row r="38" spans="1:28" ht="25.35" customHeight="1">
      <c r="A38" s="282">
        <v>22</v>
      </c>
      <c r="B38" s="282">
        <v>14</v>
      </c>
      <c r="C38" s="288" t="s">
        <v>413</v>
      </c>
      <c r="D38" s="287">
        <v>295</v>
      </c>
      <c r="E38" s="287">
        <v>2183</v>
      </c>
      <c r="F38" s="291">
        <f>(D38-E38)/E38</f>
        <v>-0.86486486486486491</v>
      </c>
      <c r="G38" s="287">
        <v>40</v>
      </c>
      <c r="H38" s="286" t="s">
        <v>30</v>
      </c>
      <c r="I38" s="286" t="s">
        <v>30</v>
      </c>
      <c r="J38" s="286">
        <v>1</v>
      </c>
      <c r="K38" s="286">
        <v>5</v>
      </c>
      <c r="L38" s="287">
        <v>66959</v>
      </c>
      <c r="M38" s="287">
        <v>10484</v>
      </c>
      <c r="N38" s="284">
        <v>44547</v>
      </c>
      <c r="O38" s="283" t="s">
        <v>31</v>
      </c>
      <c r="P38" s="279"/>
      <c r="Q38" s="293"/>
      <c r="R38" s="293"/>
      <c r="S38" s="293"/>
      <c r="T38" s="293"/>
      <c r="U38" s="294"/>
      <c r="V38" s="294"/>
      <c r="W38" s="278"/>
      <c r="X38" s="295"/>
      <c r="Y38" s="295"/>
      <c r="Z38" s="294"/>
      <c r="AA38" s="8"/>
      <c r="AB38" s="278"/>
    </row>
    <row r="39" spans="1:28" ht="25.35" customHeight="1">
      <c r="A39" s="282">
        <v>23</v>
      </c>
      <c r="B39" s="290" t="s">
        <v>30</v>
      </c>
      <c r="C39" s="288" t="s">
        <v>424</v>
      </c>
      <c r="D39" s="287">
        <v>250</v>
      </c>
      <c r="E39" s="286" t="s">
        <v>30</v>
      </c>
      <c r="F39" s="286" t="s">
        <v>30</v>
      </c>
      <c r="G39" s="287">
        <v>37</v>
      </c>
      <c r="H39" s="286">
        <v>3</v>
      </c>
      <c r="I39" s="286">
        <f>G39/H39</f>
        <v>12.333333333333334</v>
      </c>
      <c r="J39" s="286">
        <v>1</v>
      </c>
      <c r="K39" s="286">
        <v>2</v>
      </c>
      <c r="L39" s="287">
        <v>2352.39</v>
      </c>
      <c r="M39" s="287">
        <v>451</v>
      </c>
      <c r="N39" s="284">
        <v>44554</v>
      </c>
      <c r="O39" s="283" t="s">
        <v>183</v>
      </c>
      <c r="P39" s="279"/>
      <c r="Q39" s="293"/>
      <c r="R39" s="293"/>
      <c r="S39" s="293"/>
      <c r="T39" s="295"/>
      <c r="U39" s="295"/>
      <c r="V39" s="294"/>
      <c r="W39" s="295"/>
      <c r="X39" s="278"/>
      <c r="Y39" s="294"/>
      <c r="Z39" s="295"/>
      <c r="AA39" s="8"/>
      <c r="AB39" s="278"/>
    </row>
    <row r="40" spans="1:28" ht="25.35" customHeight="1">
      <c r="A40" s="282">
        <v>24</v>
      </c>
      <c r="B40" s="282">
        <v>13</v>
      </c>
      <c r="C40" s="288" t="s">
        <v>443</v>
      </c>
      <c r="D40" s="287">
        <v>249</v>
      </c>
      <c r="E40" s="286">
        <v>2409</v>
      </c>
      <c r="F40" s="291">
        <f>(D40-E40)/E40</f>
        <v>-0.89663760896637612</v>
      </c>
      <c r="G40" s="287">
        <v>54</v>
      </c>
      <c r="H40" s="286">
        <v>6</v>
      </c>
      <c r="I40" s="286">
        <f>G40/H40</f>
        <v>9</v>
      </c>
      <c r="J40" s="286">
        <v>2</v>
      </c>
      <c r="K40" s="286">
        <v>2</v>
      </c>
      <c r="L40" s="287">
        <v>2658</v>
      </c>
      <c r="M40" s="287">
        <v>525</v>
      </c>
      <c r="N40" s="284">
        <v>44568</v>
      </c>
      <c r="O40" s="283" t="s">
        <v>59</v>
      </c>
      <c r="P40" s="279"/>
      <c r="Q40" s="293"/>
      <c r="R40" s="293"/>
      <c r="S40" s="293"/>
      <c r="T40" s="293"/>
      <c r="U40" s="294"/>
      <c r="V40" s="294"/>
      <c r="W40" s="278"/>
      <c r="X40" s="295"/>
      <c r="Y40" s="295"/>
      <c r="Z40" s="294"/>
      <c r="AA40" s="8"/>
      <c r="AB40" s="278"/>
    </row>
    <row r="41" spans="1:28" ht="25.35" customHeight="1">
      <c r="A41" s="282">
        <v>25</v>
      </c>
      <c r="B41" s="91">
        <v>24</v>
      </c>
      <c r="C41" s="288" t="s">
        <v>389</v>
      </c>
      <c r="D41" s="287">
        <v>186</v>
      </c>
      <c r="E41" s="287">
        <v>304.99</v>
      </c>
      <c r="F41" s="291">
        <f>(D41-E41)/E41</f>
        <v>-0.39014393914554579</v>
      </c>
      <c r="G41" s="287">
        <v>28</v>
      </c>
      <c r="H41" s="286">
        <v>2</v>
      </c>
      <c r="I41" s="286">
        <f>G41/H41</f>
        <v>14</v>
      </c>
      <c r="J41" s="286">
        <v>1</v>
      </c>
      <c r="K41" s="286">
        <v>7</v>
      </c>
      <c r="L41" s="287">
        <v>10188.31</v>
      </c>
      <c r="M41" s="287">
        <v>1824</v>
      </c>
      <c r="N41" s="284">
        <v>44533</v>
      </c>
      <c r="O41" s="283" t="s">
        <v>43</v>
      </c>
      <c r="P41" s="279"/>
      <c r="Q41" s="293"/>
      <c r="R41" s="293"/>
      <c r="S41" s="293"/>
      <c r="T41" s="293"/>
      <c r="U41" s="294"/>
      <c r="V41" s="294"/>
      <c r="W41" s="295"/>
      <c r="X41" s="295"/>
      <c r="Y41" s="278"/>
      <c r="Z41" s="8"/>
      <c r="AA41" s="294"/>
      <c r="AB41" s="278"/>
    </row>
    <row r="42" spans="1:28" ht="25.35" customHeight="1">
      <c r="A42" s="282">
        <v>26</v>
      </c>
      <c r="B42" s="282" t="s">
        <v>40</v>
      </c>
      <c r="C42" s="288" t="s">
        <v>454</v>
      </c>
      <c r="D42" s="287">
        <v>118.46</v>
      </c>
      <c r="E42" s="286" t="s">
        <v>30</v>
      </c>
      <c r="F42" s="286" t="s">
        <v>30</v>
      </c>
      <c r="G42" s="287">
        <v>28</v>
      </c>
      <c r="H42" s="286">
        <v>2</v>
      </c>
      <c r="I42" s="286">
        <f>G42/H42</f>
        <v>14</v>
      </c>
      <c r="J42" s="286">
        <v>2</v>
      </c>
      <c r="K42" s="286">
        <v>0</v>
      </c>
      <c r="L42" s="287">
        <v>118</v>
      </c>
      <c r="M42" s="287">
        <v>28</v>
      </c>
      <c r="N42" s="284" t="s">
        <v>190</v>
      </c>
      <c r="O42" s="283" t="s">
        <v>32</v>
      </c>
      <c r="P42" s="279"/>
      <c r="Q42" s="293"/>
      <c r="R42" s="293"/>
      <c r="S42" s="293"/>
      <c r="T42" s="294"/>
      <c r="U42" s="293"/>
      <c r="V42" s="293"/>
      <c r="W42" s="278"/>
      <c r="X42" s="295"/>
      <c r="Y42" s="294"/>
      <c r="Z42" s="295"/>
      <c r="AA42" s="8"/>
      <c r="AB42" s="278"/>
    </row>
    <row r="43" spans="1:28" ht="25.35" customHeight="1">
      <c r="A43" s="282">
        <v>27</v>
      </c>
      <c r="B43" s="214">
        <v>30</v>
      </c>
      <c r="C43" s="288" t="s">
        <v>388</v>
      </c>
      <c r="D43" s="287">
        <v>111</v>
      </c>
      <c r="E43" s="286">
        <v>37</v>
      </c>
      <c r="F43" s="291">
        <f>(D43-E43)/E43</f>
        <v>2</v>
      </c>
      <c r="G43" s="287">
        <v>24</v>
      </c>
      <c r="H43" s="286" t="s">
        <v>30</v>
      </c>
      <c r="I43" s="286" t="s">
        <v>30</v>
      </c>
      <c r="J43" s="286">
        <v>1</v>
      </c>
      <c r="K43" s="286" t="s">
        <v>30</v>
      </c>
      <c r="L43" s="287">
        <v>7354</v>
      </c>
      <c r="M43" s="287">
        <v>1605</v>
      </c>
      <c r="N43" s="284">
        <v>44533</v>
      </c>
      <c r="O43" s="283" t="s">
        <v>31</v>
      </c>
      <c r="P43" s="279"/>
      <c r="R43" s="285"/>
      <c r="T43" s="279"/>
      <c r="U43" s="278"/>
      <c r="V43" s="278"/>
      <c r="W43" s="295"/>
      <c r="X43" s="295"/>
      <c r="Y43" s="294"/>
      <c r="Z43" s="278"/>
    </row>
    <row r="44" spans="1:28" ht="25.35" customHeight="1">
      <c r="A44" s="282">
        <v>28</v>
      </c>
      <c r="B44" s="282">
        <v>22</v>
      </c>
      <c r="C44" s="288" t="s">
        <v>423</v>
      </c>
      <c r="D44" s="287">
        <v>100</v>
      </c>
      <c r="E44" s="287">
        <v>499.5</v>
      </c>
      <c r="F44" s="291">
        <f>(D44-E44)/E44</f>
        <v>-0.79979979979979976</v>
      </c>
      <c r="G44" s="287">
        <v>19</v>
      </c>
      <c r="H44" s="286">
        <v>4</v>
      </c>
      <c r="I44" s="286">
        <f>G44/H44</f>
        <v>4.75</v>
      </c>
      <c r="J44" s="286">
        <v>1</v>
      </c>
      <c r="K44" s="286">
        <v>4</v>
      </c>
      <c r="L44" s="287">
        <v>3459</v>
      </c>
      <c r="M44" s="287">
        <v>769</v>
      </c>
      <c r="N44" s="284">
        <v>44554</v>
      </c>
      <c r="O44" s="283" t="s">
        <v>56</v>
      </c>
      <c r="P44" s="279"/>
      <c r="Q44" s="293"/>
      <c r="R44" s="293"/>
      <c r="S44" s="293"/>
      <c r="T44" s="293"/>
      <c r="U44" s="294"/>
      <c r="V44" s="294"/>
      <c r="W44" s="278"/>
      <c r="X44" s="295"/>
      <c r="Y44" s="294"/>
      <c r="Z44" s="8"/>
      <c r="AA44" s="295"/>
      <c r="AB44" s="278"/>
    </row>
    <row r="45" spans="1:28" ht="25.35" customHeight="1">
      <c r="A45" s="282">
        <v>29</v>
      </c>
      <c r="B45" s="290" t="s">
        <v>30</v>
      </c>
      <c r="C45" s="288" t="s">
        <v>350</v>
      </c>
      <c r="D45" s="287">
        <v>96</v>
      </c>
      <c r="E45" s="286" t="s">
        <v>30</v>
      </c>
      <c r="F45" s="286" t="s">
        <v>30</v>
      </c>
      <c r="G45" s="287">
        <v>24</v>
      </c>
      <c r="H45" s="286">
        <v>1</v>
      </c>
      <c r="I45" s="286">
        <f>G45/H45</f>
        <v>24</v>
      </c>
      <c r="J45" s="286">
        <v>1</v>
      </c>
      <c r="K45" s="286" t="s">
        <v>30</v>
      </c>
      <c r="L45" s="287">
        <v>17151</v>
      </c>
      <c r="M45" s="287">
        <v>3940</v>
      </c>
      <c r="N45" s="284">
        <v>44512</v>
      </c>
      <c r="O45" s="283" t="s">
        <v>33</v>
      </c>
      <c r="P45" s="279"/>
      <c r="Q45" s="293"/>
      <c r="W45" s="8"/>
      <c r="X45" s="278"/>
      <c r="Y45" s="33"/>
      <c r="Z45" s="278"/>
    </row>
    <row r="46" spans="1:28" ht="25.35" customHeight="1">
      <c r="A46" s="282">
        <v>30</v>
      </c>
      <c r="B46" s="91">
        <v>18</v>
      </c>
      <c r="C46" s="288" t="s">
        <v>444</v>
      </c>
      <c r="D46" s="287">
        <v>66</v>
      </c>
      <c r="E46" s="286">
        <v>797.9</v>
      </c>
      <c r="F46" s="291">
        <f>(D46-E46)/E46</f>
        <v>-0.91728286752725907</v>
      </c>
      <c r="G46" s="287">
        <v>10</v>
      </c>
      <c r="H46" s="286">
        <v>2</v>
      </c>
      <c r="I46" s="286">
        <f>G46/H46</f>
        <v>5</v>
      </c>
      <c r="J46" s="286">
        <v>1</v>
      </c>
      <c r="K46" s="286">
        <v>2</v>
      </c>
      <c r="L46" s="287">
        <v>863.9</v>
      </c>
      <c r="M46" s="287">
        <v>147</v>
      </c>
      <c r="N46" s="284">
        <v>44568</v>
      </c>
      <c r="O46" s="283" t="s">
        <v>56</v>
      </c>
      <c r="P46" s="279"/>
      <c r="Q46" s="293"/>
      <c r="R46" s="293"/>
      <c r="S46" s="293"/>
      <c r="T46" s="293"/>
      <c r="U46" s="294"/>
      <c r="V46" s="294"/>
      <c r="W46" s="294"/>
      <c r="X46" s="295"/>
      <c r="Y46" s="278"/>
      <c r="Z46" s="8"/>
      <c r="AA46" s="295"/>
    </row>
    <row r="47" spans="1:28" ht="25.2" customHeight="1">
      <c r="A47" s="248"/>
      <c r="B47" s="248"/>
      <c r="C47" s="266" t="s">
        <v>116</v>
      </c>
      <c r="D47" s="280">
        <f>SUM(D35:D46)</f>
        <v>355804.43</v>
      </c>
      <c r="E47" s="280">
        <v>448665.66000000009</v>
      </c>
      <c r="F47" s="108">
        <f>(D47-E47)/E47</f>
        <v>-0.20697200227002013</v>
      </c>
      <c r="G47" s="280">
        <f t="shared" ref="G47" si="6">SUM(G35:G46)</f>
        <v>55386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28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8" ht="25.35" customHeight="1">
      <c r="A49" s="282">
        <v>31</v>
      </c>
      <c r="B49" s="91">
        <v>26</v>
      </c>
      <c r="C49" s="288" t="s">
        <v>374</v>
      </c>
      <c r="D49" s="287">
        <v>42.5</v>
      </c>
      <c r="E49" s="287">
        <v>107.5</v>
      </c>
      <c r="F49" s="291">
        <f>(D49-E49)/E49</f>
        <v>-0.60465116279069764</v>
      </c>
      <c r="G49" s="287">
        <v>11</v>
      </c>
      <c r="H49" s="286">
        <v>2</v>
      </c>
      <c r="I49" s="286">
        <f>G49/H49</f>
        <v>5.5</v>
      </c>
      <c r="J49" s="286">
        <v>1</v>
      </c>
      <c r="K49" s="286">
        <v>5</v>
      </c>
      <c r="L49" s="287">
        <v>4403.8</v>
      </c>
      <c r="M49" s="287">
        <v>909</v>
      </c>
      <c r="N49" s="284">
        <v>44526</v>
      </c>
      <c r="O49" s="283" t="s">
        <v>287</v>
      </c>
      <c r="P49" s="279"/>
      <c r="Q49" s="293"/>
      <c r="R49" s="293"/>
      <c r="S49" s="293"/>
      <c r="T49" s="293"/>
      <c r="U49" s="293"/>
      <c r="V49" s="294"/>
      <c r="W49" s="295"/>
      <c r="X49" s="295"/>
      <c r="Y49" s="294"/>
      <c r="Z49" s="278"/>
    </row>
    <row r="50" spans="1:28" ht="25.35" customHeight="1">
      <c r="A50" s="282">
        <v>32</v>
      </c>
      <c r="B50" s="282">
        <v>25</v>
      </c>
      <c r="C50" s="288" t="s">
        <v>393</v>
      </c>
      <c r="D50" s="287">
        <v>39.799999999999997</v>
      </c>
      <c r="E50" s="287">
        <v>302.39999999999998</v>
      </c>
      <c r="F50" s="291">
        <f>(D50-E50)/E50</f>
        <v>-0.86838624338624337</v>
      </c>
      <c r="G50" s="287">
        <v>11</v>
      </c>
      <c r="H50" s="286">
        <v>4</v>
      </c>
      <c r="I50" s="286">
        <f>G50/H50</f>
        <v>2.75</v>
      </c>
      <c r="J50" s="286">
        <v>1</v>
      </c>
      <c r="K50" s="286">
        <v>6</v>
      </c>
      <c r="L50" s="287">
        <v>41756.26</v>
      </c>
      <c r="M50" s="287">
        <v>8849</v>
      </c>
      <c r="N50" s="284">
        <v>44540</v>
      </c>
      <c r="O50" s="283" t="s">
        <v>43</v>
      </c>
      <c r="P50" s="279"/>
      <c r="Q50" s="293"/>
      <c r="R50" s="293"/>
      <c r="S50" s="293"/>
      <c r="T50" s="293"/>
      <c r="U50" s="294"/>
      <c r="V50" s="294"/>
      <c r="W50" s="294"/>
      <c r="Y50" s="278"/>
      <c r="Z50" s="295"/>
      <c r="AA50" s="295"/>
    </row>
    <row r="51" spans="1:28" ht="25.35" customHeight="1">
      <c r="A51" s="282">
        <v>33</v>
      </c>
      <c r="B51" s="290" t="s">
        <v>30</v>
      </c>
      <c r="C51" s="288" t="s">
        <v>244</v>
      </c>
      <c r="D51" s="287">
        <v>21</v>
      </c>
      <c r="E51" s="286" t="s">
        <v>30</v>
      </c>
      <c r="F51" s="286" t="s">
        <v>30</v>
      </c>
      <c r="G51" s="287">
        <v>7</v>
      </c>
      <c r="H51" s="286">
        <v>1</v>
      </c>
      <c r="I51" s="286">
        <f>G51/H51</f>
        <v>7</v>
      </c>
      <c r="J51" s="286">
        <v>1</v>
      </c>
      <c r="K51" s="286" t="s">
        <v>30</v>
      </c>
      <c r="L51" s="287">
        <v>11662.86</v>
      </c>
      <c r="M51" s="287">
        <v>2461</v>
      </c>
      <c r="N51" s="284">
        <v>44421</v>
      </c>
      <c r="O51" s="283" t="s">
        <v>43</v>
      </c>
      <c r="P51" s="279"/>
      <c r="Q51" s="293"/>
      <c r="R51" s="293"/>
      <c r="S51" s="293"/>
      <c r="T51" s="293"/>
      <c r="U51" s="294"/>
      <c r="V51" s="294"/>
      <c r="W51" s="294"/>
      <c r="X51" s="295"/>
      <c r="Y51" s="295"/>
      <c r="Z51" s="278"/>
      <c r="AA51" s="8"/>
      <c r="AB51" s="278"/>
    </row>
    <row r="52" spans="1:28" ht="25.35" customHeight="1">
      <c r="A52" s="248"/>
      <c r="B52" s="248"/>
      <c r="C52" s="266" t="s">
        <v>154</v>
      </c>
      <c r="D52" s="280">
        <f>SUM(D47:D51)</f>
        <v>355907.73</v>
      </c>
      <c r="E52" s="280">
        <v>448693.36000000004</v>
      </c>
      <c r="F52" s="108">
        <f t="shared" ref="F52" si="7">(D52-E52)/E52</f>
        <v>-0.20679073565964973</v>
      </c>
      <c r="G52" s="280">
        <f t="shared" ref="G52" si="8">SUM(G47:G51)</f>
        <v>55415</v>
      </c>
      <c r="H52" s="280"/>
      <c r="I52" s="251"/>
      <c r="J52" s="250"/>
      <c r="K52" s="252"/>
      <c r="L52" s="253"/>
      <c r="M52" s="257"/>
      <c r="N52" s="254"/>
      <c r="O52" s="281"/>
      <c r="R52" s="279"/>
    </row>
    <row r="53" spans="1:28" ht="23.1" customHeight="1"/>
    <row r="54" spans="1:28" ht="17.25" customHeight="1"/>
    <row r="65" spans="16:18">
      <c r="R65" s="279"/>
    </row>
    <row r="70" spans="16:18">
      <c r="P70" s="279"/>
    </row>
    <row r="74" spans="16:18" ht="12" customHeight="1"/>
  </sheetData>
  <sortState xmlns:xlrd2="http://schemas.microsoft.com/office/spreadsheetml/2017/richdata2" ref="B13:O51">
    <sortCondition descending="1" ref="D13:D51"/>
  </sortState>
  <mergeCells count="19">
    <mergeCell ref="I5:I8"/>
    <mergeCell ref="G6:G7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FDED3-86E2-4507-8745-4A9E9A145E83}">
  <dimension ref="A1:AB73"/>
  <sheetViews>
    <sheetView topLeftCell="A13" zoomScale="60" zoomScaleNormal="60" workbookViewId="0">
      <selection activeCell="A27" sqref="A27:XFD27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13.88671875" style="277" customWidth="1"/>
    <col min="21" max="21" width="12.33203125" style="277" customWidth="1"/>
    <col min="22" max="22" width="11.88671875" style="277" bestFit="1" customWidth="1"/>
    <col min="23" max="23" width="13.6640625" style="277" customWidth="1"/>
    <col min="24" max="24" width="14.88671875" style="277" customWidth="1"/>
    <col min="25" max="25" width="10.88671875" style="277" bestFit="1" customWidth="1"/>
    <col min="26" max="26" width="12" style="277" bestFit="1" customWidth="1"/>
    <col min="27" max="27" width="12.5546875" style="277" bestFit="1" customWidth="1"/>
    <col min="28" max="16384" width="8.88671875" style="277"/>
  </cols>
  <sheetData>
    <row r="1" spans="1:28" ht="19.5" customHeight="1">
      <c r="E1" s="235" t="s">
        <v>438</v>
      </c>
      <c r="F1" s="235"/>
      <c r="G1" s="235"/>
      <c r="H1" s="235"/>
      <c r="I1" s="235"/>
    </row>
    <row r="2" spans="1:28" ht="19.5" customHeight="1">
      <c r="E2" s="235" t="s">
        <v>439</v>
      </c>
      <c r="F2" s="235"/>
      <c r="G2" s="235"/>
      <c r="H2" s="235"/>
      <c r="I2" s="235"/>
      <c r="J2" s="235"/>
      <c r="K2" s="235"/>
    </row>
    <row r="4" spans="1:28" ht="15.75" customHeight="1" thickBot="1"/>
    <row r="5" spans="1:28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8" ht="21.6">
      <c r="A6" s="346"/>
      <c r="B6" s="346"/>
      <c r="C6" s="343"/>
      <c r="D6" s="237" t="s">
        <v>436</v>
      </c>
      <c r="E6" s="237" t="s">
        <v>434</v>
      </c>
      <c r="F6" s="343"/>
      <c r="G6" s="343" t="s">
        <v>436</v>
      </c>
      <c r="H6" s="343"/>
      <c r="I6" s="343"/>
      <c r="J6" s="343"/>
      <c r="K6" s="343"/>
      <c r="L6" s="343"/>
      <c r="M6" s="343"/>
      <c r="N6" s="343"/>
      <c r="O6" s="343"/>
    </row>
    <row r="7" spans="1:28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8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8" ht="15" customHeight="1">
      <c r="A9" s="345"/>
      <c r="B9" s="345"/>
      <c r="C9" s="342" t="s">
        <v>13</v>
      </c>
      <c r="D9" s="318"/>
      <c r="E9" s="318"/>
      <c r="F9" s="342" t="s">
        <v>15</v>
      </c>
      <c r="G9" s="318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8" ht="21.6">
      <c r="A10" s="346"/>
      <c r="B10" s="346"/>
      <c r="C10" s="343"/>
      <c r="D10" s="319" t="s">
        <v>437</v>
      </c>
      <c r="E10" s="319" t="s">
        <v>435</v>
      </c>
      <c r="F10" s="343"/>
      <c r="G10" s="319" t="s">
        <v>437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8">
      <c r="A11" s="346"/>
      <c r="B11" s="346"/>
      <c r="C11" s="343"/>
      <c r="D11" s="319" t="s">
        <v>14</v>
      </c>
      <c r="E11" s="237" t="s">
        <v>14</v>
      </c>
      <c r="F11" s="343"/>
      <c r="G11" s="319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8" ht="15.6" customHeight="1" thickBot="1">
      <c r="A12" s="346"/>
      <c r="B12" s="347"/>
      <c r="C12" s="344"/>
      <c r="D12" s="320"/>
      <c r="E12" s="238" t="s">
        <v>2</v>
      </c>
      <c r="F12" s="344"/>
      <c r="G12" s="320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278"/>
      <c r="X12" s="33"/>
      <c r="Z12" s="278"/>
      <c r="AA12" s="8"/>
    </row>
    <row r="13" spans="1:28" ht="25.35" customHeight="1">
      <c r="A13" s="282">
        <v>1</v>
      </c>
      <c r="B13" s="282">
        <v>1</v>
      </c>
      <c r="C13" s="288" t="s">
        <v>429</v>
      </c>
      <c r="D13" s="287">
        <v>149529.79000000004</v>
      </c>
      <c r="E13" s="286">
        <v>201930.06999999998</v>
      </c>
      <c r="F13" s="291">
        <f>(D13-E13)/E13</f>
        <v>-0.25949716156687286</v>
      </c>
      <c r="G13" s="287">
        <v>20697</v>
      </c>
      <c r="H13" s="286">
        <v>400</v>
      </c>
      <c r="I13" s="286">
        <f t="shared" ref="I13:I22" si="0">G13/H13</f>
        <v>51.7425</v>
      </c>
      <c r="J13" s="286">
        <v>16</v>
      </c>
      <c r="K13" s="286">
        <v>2</v>
      </c>
      <c r="L13" s="287">
        <v>390375.13000000012</v>
      </c>
      <c r="M13" s="287">
        <v>55638</v>
      </c>
      <c r="N13" s="284">
        <v>44561</v>
      </c>
      <c r="O13" s="283" t="s">
        <v>430</v>
      </c>
      <c r="P13" s="279"/>
      <c r="Q13" s="293"/>
      <c r="R13" s="293"/>
      <c r="S13" s="293"/>
      <c r="T13" s="293"/>
      <c r="U13" s="294"/>
      <c r="V13" s="294"/>
      <c r="W13" s="294"/>
      <c r="X13" s="278"/>
      <c r="Y13" s="278"/>
      <c r="Z13" s="295"/>
      <c r="AA13" s="295"/>
    </row>
    <row r="14" spans="1:28" ht="25.35" customHeight="1">
      <c r="A14" s="282">
        <v>2</v>
      </c>
      <c r="B14" s="282">
        <v>2</v>
      </c>
      <c r="C14" s="288" t="s">
        <v>412</v>
      </c>
      <c r="D14" s="287">
        <v>67792.95</v>
      </c>
      <c r="E14" s="287">
        <v>109860.76</v>
      </c>
      <c r="F14" s="291">
        <f>(D14-E14)/E14</f>
        <v>-0.38291934262970689</v>
      </c>
      <c r="G14" s="287">
        <v>9901</v>
      </c>
      <c r="H14" s="286">
        <v>206</v>
      </c>
      <c r="I14" s="286">
        <f t="shared" si="0"/>
        <v>48.063106796116507</v>
      </c>
      <c r="J14" s="286">
        <v>14</v>
      </c>
      <c r="K14" s="286">
        <v>4</v>
      </c>
      <c r="L14" s="287">
        <v>671560.96</v>
      </c>
      <c r="M14" s="287">
        <v>97170</v>
      </c>
      <c r="N14" s="284">
        <v>44547</v>
      </c>
      <c r="O14" s="283" t="s">
        <v>73</v>
      </c>
      <c r="P14" s="279"/>
      <c r="Q14" s="293"/>
      <c r="R14" s="293"/>
      <c r="S14" s="293"/>
      <c r="T14" s="293"/>
      <c r="U14" s="294"/>
      <c r="V14" s="294"/>
      <c r="W14" s="278"/>
      <c r="X14" s="295"/>
      <c r="Y14" s="295"/>
      <c r="Z14" s="294"/>
      <c r="AA14" s="8"/>
      <c r="AB14" s="278"/>
    </row>
    <row r="15" spans="1:28" ht="25.35" customHeight="1">
      <c r="A15" s="282">
        <v>3</v>
      </c>
      <c r="B15" s="282" t="s">
        <v>67</v>
      </c>
      <c r="C15" s="288" t="s">
        <v>427</v>
      </c>
      <c r="D15" s="287">
        <v>60408.88</v>
      </c>
      <c r="E15" s="286" t="s">
        <v>30</v>
      </c>
      <c r="F15" s="286" t="s">
        <v>30</v>
      </c>
      <c r="G15" s="287">
        <v>12080</v>
      </c>
      <c r="H15" s="286">
        <v>321</v>
      </c>
      <c r="I15" s="286">
        <f t="shared" si="0"/>
        <v>37.63239875389408</v>
      </c>
      <c r="J15" s="286">
        <v>18</v>
      </c>
      <c r="K15" s="286">
        <v>1</v>
      </c>
      <c r="L15" s="287">
        <v>72318</v>
      </c>
      <c r="M15" s="287">
        <v>14461</v>
      </c>
      <c r="N15" s="284">
        <v>44568</v>
      </c>
      <c r="O15" s="283" t="s">
        <v>113</v>
      </c>
      <c r="P15" s="279"/>
      <c r="Q15" s="293"/>
      <c r="R15" s="293"/>
      <c r="S15" s="293"/>
      <c r="T15" s="293"/>
      <c r="U15" s="294"/>
      <c r="V15" s="294"/>
      <c r="W15" s="278"/>
      <c r="X15" s="295"/>
      <c r="Y15" s="294"/>
      <c r="Z15" s="295"/>
      <c r="AA15" s="8"/>
      <c r="AB15" s="278"/>
    </row>
    <row r="16" spans="1:28" ht="25.35" customHeight="1">
      <c r="A16" s="282">
        <v>4</v>
      </c>
      <c r="B16" s="282">
        <v>3</v>
      </c>
      <c r="C16" s="288" t="s">
        <v>411</v>
      </c>
      <c r="D16" s="287">
        <v>40467.82</v>
      </c>
      <c r="E16" s="287">
        <v>85431.89</v>
      </c>
      <c r="F16" s="291">
        <f>(D16-E16)/E16</f>
        <v>-0.52631482225197168</v>
      </c>
      <c r="G16" s="287">
        <v>7825</v>
      </c>
      <c r="H16" s="286">
        <v>200</v>
      </c>
      <c r="I16" s="286">
        <f t="shared" si="0"/>
        <v>39.125</v>
      </c>
      <c r="J16" s="286">
        <v>16</v>
      </c>
      <c r="K16" s="286">
        <v>3</v>
      </c>
      <c r="L16" s="287">
        <v>237901</v>
      </c>
      <c r="M16" s="287">
        <v>49112</v>
      </c>
      <c r="N16" s="284">
        <v>44554</v>
      </c>
      <c r="O16" s="283" t="s">
        <v>52</v>
      </c>
      <c r="P16" s="279"/>
      <c r="Q16" s="293"/>
      <c r="R16" s="293"/>
      <c r="S16" s="293"/>
      <c r="T16" s="293"/>
      <c r="U16" s="294"/>
      <c r="V16" s="294"/>
      <c r="W16" s="278"/>
      <c r="X16" s="295"/>
      <c r="Y16" s="294"/>
      <c r="Z16" s="295"/>
      <c r="AA16" s="8"/>
      <c r="AB16" s="278"/>
    </row>
    <row r="17" spans="1:28" ht="25.35" customHeight="1">
      <c r="A17" s="282">
        <v>5</v>
      </c>
      <c r="B17" s="282">
        <v>4</v>
      </c>
      <c r="C17" s="288" t="s">
        <v>367</v>
      </c>
      <c r="D17" s="287">
        <v>28785.65</v>
      </c>
      <c r="E17" s="287">
        <v>36343.86</v>
      </c>
      <c r="F17" s="291">
        <f>(D17-E17)/E17</f>
        <v>-0.20796387615404635</v>
      </c>
      <c r="G17" s="287">
        <v>4323</v>
      </c>
      <c r="H17" s="286">
        <v>90</v>
      </c>
      <c r="I17" s="286">
        <f t="shared" si="0"/>
        <v>48.033333333333331</v>
      </c>
      <c r="J17" s="286">
        <v>10</v>
      </c>
      <c r="K17" s="286">
        <v>7</v>
      </c>
      <c r="L17" s="287">
        <v>588934</v>
      </c>
      <c r="M17" s="287">
        <v>84750</v>
      </c>
      <c r="N17" s="284">
        <v>44526</v>
      </c>
      <c r="O17" s="283" t="s">
        <v>52</v>
      </c>
      <c r="P17" s="279"/>
      <c r="Q17" s="293"/>
      <c r="R17" s="293"/>
      <c r="S17" s="293"/>
      <c r="T17" s="293"/>
      <c r="U17" s="294"/>
      <c r="V17" s="294"/>
      <c r="W17" s="8"/>
      <c r="X17" s="294"/>
      <c r="Y17" s="295"/>
      <c r="Z17" s="278"/>
      <c r="AA17" s="295"/>
      <c r="AB17" s="278"/>
    </row>
    <row r="18" spans="1:28" ht="25.35" customHeight="1">
      <c r="A18" s="282">
        <v>6</v>
      </c>
      <c r="B18" s="282" t="s">
        <v>67</v>
      </c>
      <c r="C18" s="288" t="s">
        <v>440</v>
      </c>
      <c r="D18" s="287">
        <v>20777.68</v>
      </c>
      <c r="E18" s="286" t="s">
        <v>30</v>
      </c>
      <c r="F18" s="286" t="s">
        <v>30</v>
      </c>
      <c r="G18" s="287">
        <v>3014</v>
      </c>
      <c r="H18" s="286">
        <v>93</v>
      </c>
      <c r="I18" s="286">
        <f t="shared" si="0"/>
        <v>32.408602150537632</v>
      </c>
      <c r="J18" s="286">
        <v>9</v>
      </c>
      <c r="K18" s="286">
        <v>1</v>
      </c>
      <c r="L18" s="287">
        <v>20778</v>
      </c>
      <c r="M18" s="287">
        <v>3014</v>
      </c>
      <c r="N18" s="284">
        <v>44568</v>
      </c>
      <c r="O18" s="283" t="s">
        <v>33</v>
      </c>
      <c r="P18" s="279"/>
      <c r="Q18" s="293"/>
      <c r="R18" s="293"/>
      <c r="S18" s="293"/>
      <c r="T18" s="293"/>
      <c r="U18" s="294"/>
      <c r="V18" s="294"/>
      <c r="W18" s="8"/>
      <c r="X18" s="294"/>
      <c r="Y18" s="295"/>
      <c r="Z18" s="278"/>
      <c r="AA18" s="295"/>
      <c r="AB18" s="278"/>
    </row>
    <row r="19" spans="1:28" ht="25.35" customHeight="1">
      <c r="A19" s="282">
        <v>7</v>
      </c>
      <c r="B19" s="282">
        <v>7</v>
      </c>
      <c r="C19" s="288" t="s">
        <v>428</v>
      </c>
      <c r="D19" s="287">
        <v>18106.93</v>
      </c>
      <c r="E19" s="286">
        <v>29696.27</v>
      </c>
      <c r="F19" s="291">
        <f>(D19-E19)/E19</f>
        <v>-0.39026248077620523</v>
      </c>
      <c r="G19" s="287">
        <v>2711</v>
      </c>
      <c r="H19" s="286">
        <v>108</v>
      </c>
      <c r="I19" s="286">
        <f t="shared" si="0"/>
        <v>25.101851851851851</v>
      </c>
      <c r="J19" s="286">
        <v>13</v>
      </c>
      <c r="K19" s="286">
        <v>2</v>
      </c>
      <c r="L19" s="287">
        <v>48564</v>
      </c>
      <c r="M19" s="287">
        <v>7433</v>
      </c>
      <c r="N19" s="284">
        <v>44561</v>
      </c>
      <c r="O19" s="283" t="s">
        <v>32</v>
      </c>
      <c r="P19" s="279"/>
      <c r="Q19" s="293"/>
      <c r="R19" s="293"/>
      <c r="S19" s="293"/>
      <c r="T19" s="293"/>
      <c r="U19" s="294"/>
      <c r="V19" s="294"/>
      <c r="W19" s="8"/>
      <c r="X19" s="294"/>
      <c r="Y19" s="295"/>
      <c r="Z19" s="278"/>
      <c r="AA19" s="295"/>
      <c r="AB19" s="278"/>
    </row>
    <row r="20" spans="1:28" ht="25.35" customHeight="1">
      <c r="A20" s="282">
        <v>8</v>
      </c>
      <c r="B20" s="282">
        <v>6</v>
      </c>
      <c r="C20" s="288" t="s">
        <v>417</v>
      </c>
      <c r="D20" s="287">
        <v>17626.939999999999</v>
      </c>
      <c r="E20" s="287">
        <v>31979.05</v>
      </c>
      <c r="F20" s="291">
        <f>(D20-E20)/E20</f>
        <v>-0.44879725945580001</v>
      </c>
      <c r="G20" s="287">
        <v>2648</v>
      </c>
      <c r="H20" s="286">
        <v>108</v>
      </c>
      <c r="I20" s="286">
        <f t="shared" si="0"/>
        <v>24.518518518518519</v>
      </c>
      <c r="J20" s="286">
        <v>12</v>
      </c>
      <c r="K20" s="286">
        <v>3</v>
      </c>
      <c r="L20" s="287">
        <v>179977.27</v>
      </c>
      <c r="M20" s="287">
        <v>26642</v>
      </c>
      <c r="N20" s="284">
        <v>44554</v>
      </c>
      <c r="O20" s="283" t="s">
        <v>27</v>
      </c>
      <c r="P20" s="279"/>
      <c r="Q20" s="293"/>
      <c r="R20" s="293"/>
      <c r="S20" s="293"/>
      <c r="T20" s="293"/>
      <c r="U20" s="294"/>
      <c r="V20" s="294"/>
      <c r="W20" s="8"/>
      <c r="X20" s="294"/>
      <c r="Y20" s="295"/>
      <c r="Z20" s="278"/>
      <c r="AA20" s="295"/>
      <c r="AB20" s="278"/>
    </row>
    <row r="21" spans="1:28" ht="25.35" customHeight="1">
      <c r="A21" s="282">
        <v>9</v>
      </c>
      <c r="B21" s="282">
        <v>5</v>
      </c>
      <c r="C21" s="288" t="s">
        <v>431</v>
      </c>
      <c r="D21" s="287">
        <v>14803.3</v>
      </c>
      <c r="E21" s="286">
        <v>36041.769999999997</v>
      </c>
      <c r="F21" s="291">
        <f>(D21-E21)/E21</f>
        <v>-0.58927377872951303</v>
      </c>
      <c r="G21" s="287">
        <v>2968</v>
      </c>
      <c r="H21" s="286">
        <v>137</v>
      </c>
      <c r="I21" s="286">
        <f t="shared" si="0"/>
        <v>21.664233576642335</v>
      </c>
      <c r="J21" s="286">
        <v>20</v>
      </c>
      <c r="K21" s="286">
        <v>2</v>
      </c>
      <c r="L21" s="287">
        <v>50845</v>
      </c>
      <c r="M21" s="287">
        <v>10533</v>
      </c>
      <c r="N21" s="284">
        <v>44561</v>
      </c>
      <c r="O21" s="283" t="s">
        <v>56</v>
      </c>
      <c r="P21" s="279"/>
      <c r="Q21" s="293"/>
      <c r="R21" s="293"/>
      <c r="S21" s="293"/>
      <c r="T21" s="293"/>
      <c r="U21" s="294"/>
      <c r="V21" s="294"/>
      <c r="W21" s="8"/>
      <c r="X21" s="294"/>
      <c r="Y21" s="295"/>
      <c r="Z21" s="278"/>
      <c r="AA21" s="295"/>
      <c r="AB21" s="278"/>
    </row>
    <row r="22" spans="1:28" ht="25.35" customHeight="1">
      <c r="A22" s="282">
        <v>10</v>
      </c>
      <c r="B22" s="282" t="s">
        <v>67</v>
      </c>
      <c r="C22" s="288" t="s">
        <v>441</v>
      </c>
      <c r="D22" s="287">
        <v>7779.87</v>
      </c>
      <c r="E22" s="286" t="s">
        <v>30</v>
      </c>
      <c r="F22" s="286" t="s">
        <v>30</v>
      </c>
      <c r="G22" s="287">
        <v>1315</v>
      </c>
      <c r="H22" s="286">
        <v>88</v>
      </c>
      <c r="I22" s="286">
        <f t="shared" si="0"/>
        <v>14.943181818181818</v>
      </c>
      <c r="J22" s="286">
        <v>5</v>
      </c>
      <c r="K22" s="286">
        <v>1</v>
      </c>
      <c r="L22" s="287">
        <v>7779.87</v>
      </c>
      <c r="M22" s="287">
        <v>1315</v>
      </c>
      <c r="N22" s="284">
        <v>44568</v>
      </c>
      <c r="O22" s="283" t="s">
        <v>442</v>
      </c>
      <c r="P22" s="279"/>
      <c r="Q22" s="293"/>
      <c r="R22" s="293"/>
      <c r="S22" s="293"/>
      <c r="T22" s="293"/>
      <c r="U22" s="294"/>
      <c r="V22" s="294"/>
      <c r="W22" s="294"/>
      <c r="X22" s="295"/>
      <c r="Y22" s="295"/>
      <c r="Z22" s="278"/>
    </row>
    <row r="23" spans="1:28" ht="25.35" customHeight="1">
      <c r="A23" s="248"/>
      <c r="B23" s="248"/>
      <c r="C23" s="266" t="s">
        <v>29</v>
      </c>
      <c r="D23" s="280">
        <f>SUM(D13:D22)</f>
        <v>426079.81000000006</v>
      </c>
      <c r="E23" s="280">
        <v>574209.32999999996</v>
      </c>
      <c r="F23" s="108">
        <f t="shared" ref="F23" si="1">(D23-E23)/E23</f>
        <v>-0.25797128723073853</v>
      </c>
      <c r="G23" s="280">
        <f t="shared" ref="G23" si="2">SUM(G13:G22)</f>
        <v>67482</v>
      </c>
      <c r="H23" s="280"/>
      <c r="I23" s="251"/>
      <c r="J23" s="250"/>
      <c r="K23" s="252"/>
      <c r="L23" s="253"/>
      <c r="M23" s="257"/>
      <c r="N23" s="254"/>
      <c r="O23" s="281"/>
      <c r="P23" s="279"/>
      <c r="R23" s="293"/>
      <c r="U23" s="279"/>
      <c r="V23" s="279"/>
      <c r="X23" s="279"/>
    </row>
    <row r="24" spans="1:28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93"/>
      <c r="U24" s="279"/>
      <c r="V24" s="279"/>
      <c r="X24" s="279"/>
    </row>
    <row r="25" spans="1:28" ht="25.35" customHeight="1">
      <c r="A25" s="282">
        <v>11</v>
      </c>
      <c r="B25" s="282" t="s">
        <v>40</v>
      </c>
      <c r="C25" s="288" t="s">
        <v>447</v>
      </c>
      <c r="D25" s="287">
        <v>5525</v>
      </c>
      <c r="E25" s="286" t="s">
        <v>30</v>
      </c>
      <c r="F25" s="286" t="s">
        <v>30</v>
      </c>
      <c r="G25" s="287">
        <v>990</v>
      </c>
      <c r="H25" s="286" t="s">
        <v>30</v>
      </c>
      <c r="I25" s="286" t="s">
        <v>30</v>
      </c>
      <c r="J25" s="286">
        <v>14</v>
      </c>
      <c r="K25" s="286">
        <v>0</v>
      </c>
      <c r="L25" s="287">
        <v>5525</v>
      </c>
      <c r="M25" s="287">
        <v>990</v>
      </c>
      <c r="O25" s="283" t="s">
        <v>31</v>
      </c>
      <c r="P25" s="279"/>
      <c r="Q25" s="293"/>
      <c r="R25" s="293"/>
      <c r="S25" s="293"/>
      <c r="T25" s="293"/>
      <c r="U25" s="294"/>
      <c r="V25" s="294"/>
      <c r="W25" s="8"/>
      <c r="X25" s="294"/>
      <c r="Y25" s="295"/>
      <c r="Z25" s="278"/>
      <c r="AA25" s="295"/>
      <c r="AB25" s="278"/>
    </row>
    <row r="26" spans="1:28" ht="25.35" customHeight="1">
      <c r="A26" s="282">
        <v>12</v>
      </c>
      <c r="B26" s="282">
        <v>8</v>
      </c>
      <c r="C26" s="288" t="s">
        <v>368</v>
      </c>
      <c r="D26" s="287">
        <v>3840.26</v>
      </c>
      <c r="E26" s="287">
        <v>16588.61</v>
      </c>
      <c r="F26" s="291">
        <f>(D26-E26)/E26</f>
        <v>-0.76850019380767887</v>
      </c>
      <c r="G26" s="287">
        <v>781</v>
      </c>
      <c r="H26" s="286">
        <v>32</v>
      </c>
      <c r="I26" s="286">
        <f>G26/H26</f>
        <v>24.40625</v>
      </c>
      <c r="J26" s="286">
        <v>5</v>
      </c>
      <c r="K26" s="286">
        <v>7</v>
      </c>
      <c r="L26" s="287">
        <v>178894</v>
      </c>
      <c r="M26" s="287">
        <v>35800</v>
      </c>
      <c r="N26" s="284">
        <v>44526</v>
      </c>
      <c r="O26" s="283" t="s">
        <v>32</v>
      </c>
      <c r="P26" s="279"/>
      <c r="Q26" s="293"/>
      <c r="R26" s="293"/>
      <c r="S26" s="293"/>
      <c r="T26" s="293"/>
      <c r="U26" s="294"/>
      <c r="V26" s="294"/>
      <c r="W26" s="8"/>
      <c r="X26" s="294"/>
      <c r="Y26" s="295"/>
      <c r="Z26" s="278"/>
      <c r="AA26" s="295"/>
      <c r="AB26" s="278"/>
    </row>
    <row r="27" spans="1:28" ht="25.35" customHeight="1">
      <c r="A27" s="282">
        <v>13</v>
      </c>
      <c r="B27" s="282" t="s">
        <v>67</v>
      </c>
      <c r="C27" s="288" t="s">
        <v>443</v>
      </c>
      <c r="D27" s="287">
        <v>2409</v>
      </c>
      <c r="E27" s="286" t="s">
        <v>30</v>
      </c>
      <c r="F27" s="286" t="s">
        <v>30</v>
      </c>
      <c r="G27" s="287">
        <v>471</v>
      </c>
      <c r="H27" s="286">
        <v>12</v>
      </c>
      <c r="I27" s="286">
        <f>G27/H27</f>
        <v>39.25</v>
      </c>
      <c r="J27" s="286">
        <v>5</v>
      </c>
      <c r="K27" s="286">
        <v>1</v>
      </c>
      <c r="L27" s="287">
        <v>2409</v>
      </c>
      <c r="M27" s="287">
        <v>471</v>
      </c>
      <c r="N27" s="284">
        <v>44568</v>
      </c>
      <c r="O27" s="283" t="s">
        <v>59</v>
      </c>
      <c r="P27" s="78"/>
      <c r="Q27" s="293"/>
      <c r="R27" s="293"/>
      <c r="S27" s="293"/>
      <c r="T27" s="293"/>
      <c r="U27" s="294"/>
      <c r="V27" s="294"/>
      <c r="W27" s="8"/>
      <c r="X27" s="294"/>
      <c r="Y27" s="295"/>
      <c r="Z27" s="278"/>
      <c r="AA27" s="295"/>
      <c r="AB27" s="278"/>
    </row>
    <row r="28" spans="1:28" ht="25.35" customHeight="1">
      <c r="A28" s="282">
        <v>14</v>
      </c>
      <c r="B28" s="282">
        <v>9</v>
      </c>
      <c r="C28" s="288" t="s">
        <v>413</v>
      </c>
      <c r="D28" s="287">
        <v>2183</v>
      </c>
      <c r="E28" s="287">
        <v>15028</v>
      </c>
      <c r="F28" s="291">
        <f>(D28-E28)/E28</f>
        <v>-0.85473782273090226</v>
      </c>
      <c r="G28" s="287">
        <v>324</v>
      </c>
      <c r="H28" s="286" t="s">
        <v>30</v>
      </c>
      <c r="I28" s="286" t="s">
        <v>30</v>
      </c>
      <c r="J28" s="286">
        <v>2</v>
      </c>
      <c r="K28" s="286">
        <v>4</v>
      </c>
      <c r="L28" s="287">
        <v>66664</v>
      </c>
      <c r="M28" s="287">
        <v>10444</v>
      </c>
      <c r="N28" s="284">
        <v>44547</v>
      </c>
      <c r="O28" s="283" t="s">
        <v>31</v>
      </c>
      <c r="P28" s="279"/>
      <c r="Q28" s="293"/>
      <c r="R28" s="293"/>
      <c r="S28" s="293"/>
      <c r="T28" s="293"/>
      <c r="U28" s="294"/>
      <c r="V28" s="294"/>
      <c r="W28" s="8"/>
      <c r="X28" s="294"/>
      <c r="Y28" s="295"/>
      <c r="Z28" s="278"/>
      <c r="AA28" s="295"/>
      <c r="AB28" s="278"/>
    </row>
    <row r="29" spans="1:28" ht="25.35" customHeight="1">
      <c r="A29" s="282">
        <v>15</v>
      </c>
      <c r="B29" s="282">
        <v>18</v>
      </c>
      <c r="C29" s="288" t="s">
        <v>286</v>
      </c>
      <c r="D29" s="287">
        <v>2022</v>
      </c>
      <c r="E29" s="287">
        <v>751.9</v>
      </c>
      <c r="F29" s="291">
        <f>(D29-E29)/E29</f>
        <v>1.6891873919404174</v>
      </c>
      <c r="G29" s="287">
        <v>380</v>
      </c>
      <c r="H29" s="286">
        <v>6</v>
      </c>
      <c r="I29" s="286">
        <f>G29/H29</f>
        <v>63.333333333333336</v>
      </c>
      <c r="J29" s="286">
        <v>3</v>
      </c>
      <c r="K29" s="286">
        <v>17</v>
      </c>
      <c r="L29" s="287">
        <v>147472</v>
      </c>
      <c r="M29" s="287">
        <v>26041</v>
      </c>
      <c r="N29" s="284">
        <v>44456</v>
      </c>
      <c r="O29" s="283" t="s">
        <v>287</v>
      </c>
      <c r="P29" s="279"/>
      <c r="Q29" s="293"/>
      <c r="R29" s="293"/>
      <c r="S29" s="293"/>
      <c r="T29" s="293"/>
      <c r="U29" s="294"/>
      <c r="V29" s="294"/>
      <c r="W29" s="8"/>
      <c r="X29" s="294"/>
      <c r="Y29" s="295"/>
      <c r="Z29" s="278"/>
      <c r="AA29" s="295"/>
      <c r="AB29" s="278"/>
    </row>
    <row r="30" spans="1:28" ht="25.35" customHeight="1">
      <c r="A30" s="282">
        <v>16</v>
      </c>
      <c r="B30" s="282">
        <v>11</v>
      </c>
      <c r="C30" s="288" t="s">
        <v>482</v>
      </c>
      <c r="D30" s="287">
        <v>1127</v>
      </c>
      <c r="E30" s="286">
        <v>4854</v>
      </c>
      <c r="F30" s="291">
        <f>(D30-E30)/E30</f>
        <v>-0.76782035434693041</v>
      </c>
      <c r="G30" s="287">
        <v>235</v>
      </c>
      <c r="H30" s="286">
        <v>6</v>
      </c>
      <c r="I30" s="286">
        <f>G30/H30</f>
        <v>39.166666666666664</v>
      </c>
      <c r="J30" s="286">
        <v>2</v>
      </c>
      <c r="K30" s="286">
        <v>2</v>
      </c>
      <c r="L30" s="287">
        <v>5981</v>
      </c>
      <c r="M30" s="287">
        <v>1156</v>
      </c>
      <c r="N30" s="284">
        <v>44561</v>
      </c>
      <c r="O30" s="283" t="s">
        <v>59</v>
      </c>
      <c r="P30" s="279"/>
      <c r="Q30" s="293"/>
      <c r="R30" s="293"/>
      <c r="S30" s="293"/>
      <c r="T30" s="293"/>
      <c r="U30" s="294"/>
      <c r="V30" s="294"/>
      <c r="W30" s="278"/>
      <c r="X30" s="295"/>
      <c r="Y30" s="294"/>
      <c r="Z30" s="295"/>
      <c r="AA30" s="8"/>
      <c r="AB30" s="278"/>
    </row>
    <row r="31" spans="1:28" ht="25.35" customHeight="1">
      <c r="A31" s="282">
        <v>17</v>
      </c>
      <c r="B31" s="282">
        <v>14</v>
      </c>
      <c r="C31" s="288" t="s">
        <v>481</v>
      </c>
      <c r="D31" s="287">
        <v>912.5</v>
      </c>
      <c r="E31" s="287">
        <v>1191</v>
      </c>
      <c r="F31" s="291">
        <f>(D31-E31)/E31</f>
        <v>-0.23383711167086482</v>
      </c>
      <c r="G31" s="287">
        <v>187</v>
      </c>
      <c r="H31" s="286">
        <v>6</v>
      </c>
      <c r="I31" s="286">
        <f>G31/H31</f>
        <v>31.166666666666668</v>
      </c>
      <c r="J31" s="286">
        <v>2</v>
      </c>
      <c r="K31" s="286">
        <v>9</v>
      </c>
      <c r="L31" s="287">
        <v>45592</v>
      </c>
      <c r="M31" s="287">
        <v>7690</v>
      </c>
      <c r="N31" s="284">
        <v>44512</v>
      </c>
      <c r="O31" s="283" t="s">
        <v>33</v>
      </c>
      <c r="P31" s="279"/>
      <c r="Q31" s="293"/>
      <c r="R31" s="293"/>
      <c r="S31" s="293"/>
      <c r="T31" s="293"/>
      <c r="U31" s="294"/>
      <c r="V31" s="294"/>
      <c r="W31" s="278"/>
      <c r="X31" s="295"/>
      <c r="Y31" s="294"/>
      <c r="Z31" s="295"/>
      <c r="AA31" s="8"/>
      <c r="AB31" s="278"/>
    </row>
    <row r="32" spans="1:28" ht="25.35" customHeight="1">
      <c r="A32" s="282">
        <v>18</v>
      </c>
      <c r="B32" s="282" t="s">
        <v>67</v>
      </c>
      <c r="C32" s="288" t="s">
        <v>444</v>
      </c>
      <c r="D32" s="287">
        <v>797.9</v>
      </c>
      <c r="E32" s="286" t="s">
        <v>30</v>
      </c>
      <c r="F32" s="286" t="s">
        <v>30</v>
      </c>
      <c r="G32" s="287">
        <v>137</v>
      </c>
      <c r="H32" s="286">
        <v>12</v>
      </c>
      <c r="I32" s="286">
        <f>G32/H32</f>
        <v>11.416666666666666</v>
      </c>
      <c r="J32" s="286">
        <v>3</v>
      </c>
      <c r="K32" s="286">
        <v>1</v>
      </c>
      <c r="L32" s="287">
        <v>797.9</v>
      </c>
      <c r="M32" s="287">
        <v>137</v>
      </c>
      <c r="N32" s="284">
        <v>44568</v>
      </c>
      <c r="O32" s="283" t="s">
        <v>56</v>
      </c>
      <c r="P32" s="279"/>
      <c r="Q32" s="293"/>
      <c r="R32" s="293"/>
      <c r="S32" s="293"/>
      <c r="T32" s="293"/>
      <c r="U32" s="294"/>
      <c r="V32" s="294"/>
      <c r="W32" s="278"/>
      <c r="X32" s="295"/>
      <c r="Y32" s="294"/>
      <c r="Z32" s="295"/>
      <c r="AA32" s="8"/>
      <c r="AB32" s="278"/>
    </row>
    <row r="33" spans="1:28" ht="25.35" customHeight="1">
      <c r="A33" s="282">
        <v>19</v>
      </c>
      <c r="B33" s="91" t="s">
        <v>67</v>
      </c>
      <c r="C33" s="288" t="s">
        <v>445</v>
      </c>
      <c r="D33" s="287">
        <v>675.6</v>
      </c>
      <c r="E33" s="286" t="s">
        <v>30</v>
      </c>
      <c r="F33" s="286" t="s">
        <v>30</v>
      </c>
      <c r="G33" s="287">
        <v>137</v>
      </c>
      <c r="H33" s="286" t="s">
        <v>30</v>
      </c>
      <c r="I33" s="286" t="s">
        <v>30</v>
      </c>
      <c r="J33" s="286">
        <v>6</v>
      </c>
      <c r="K33" s="286">
        <v>1</v>
      </c>
      <c r="L33" s="287">
        <v>675.6</v>
      </c>
      <c r="M33" s="287">
        <v>137</v>
      </c>
      <c r="N33" s="284">
        <v>44568</v>
      </c>
      <c r="O33" s="283" t="s">
        <v>99</v>
      </c>
      <c r="P33" s="279"/>
      <c r="Q33" s="293"/>
      <c r="R33" s="293"/>
      <c r="S33" s="293"/>
      <c r="T33" s="293"/>
      <c r="U33" s="294"/>
      <c r="V33" s="294"/>
      <c r="W33" s="295"/>
      <c r="X33" s="295"/>
      <c r="Y33" s="8"/>
      <c r="Z33" s="278"/>
      <c r="AA33" s="294"/>
      <c r="AB33" s="278"/>
    </row>
    <row r="34" spans="1:28" ht="25.35" customHeight="1">
      <c r="A34" s="282">
        <v>20</v>
      </c>
      <c r="B34" s="282" t="s">
        <v>40</v>
      </c>
      <c r="C34" s="288" t="s">
        <v>446</v>
      </c>
      <c r="D34" s="287">
        <v>656.7</v>
      </c>
      <c r="E34" s="286" t="s">
        <v>30</v>
      </c>
      <c r="F34" s="286" t="s">
        <v>30</v>
      </c>
      <c r="G34" s="287">
        <v>98</v>
      </c>
      <c r="H34" s="286">
        <v>7</v>
      </c>
      <c r="I34" s="286">
        <f>G34/H34</f>
        <v>14</v>
      </c>
      <c r="J34" s="286">
        <v>7</v>
      </c>
      <c r="K34" s="286">
        <v>0</v>
      </c>
      <c r="L34" s="287">
        <v>656.7</v>
      </c>
      <c r="M34" s="287">
        <v>98</v>
      </c>
      <c r="N34" s="284" t="s">
        <v>190</v>
      </c>
      <c r="O34" s="283" t="s">
        <v>27</v>
      </c>
      <c r="P34" s="279"/>
      <c r="Q34" s="293"/>
      <c r="R34" s="293"/>
      <c r="S34" s="293"/>
      <c r="T34" s="293"/>
      <c r="U34" s="294"/>
      <c r="V34" s="294"/>
      <c r="W34" s="278"/>
      <c r="X34" s="295"/>
      <c r="Y34" s="295"/>
      <c r="Z34" s="294"/>
      <c r="AA34" s="8"/>
      <c r="AB34" s="278"/>
    </row>
    <row r="35" spans="1:28" ht="25.2" customHeight="1">
      <c r="A35" s="248"/>
      <c r="B35" s="248"/>
      <c r="C35" s="266" t="s">
        <v>85</v>
      </c>
      <c r="D35" s="280">
        <f>SUM(D23:D34)</f>
        <v>446228.77000000008</v>
      </c>
      <c r="E35" s="280">
        <v>587341.40000000014</v>
      </c>
      <c r="F35" s="108">
        <f t="shared" ref="F35" si="3">(D35-E35)/E35</f>
        <v>-0.24025656968842998</v>
      </c>
      <c r="G35" s="280">
        <f t="shared" ref="G35" si="4">SUM(G23:G34)</f>
        <v>71222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28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8" ht="25.35" customHeight="1">
      <c r="A37" s="282">
        <v>21</v>
      </c>
      <c r="B37" s="120">
        <v>17</v>
      </c>
      <c r="C37" s="288" t="s">
        <v>390</v>
      </c>
      <c r="D37" s="287">
        <v>647</v>
      </c>
      <c r="E37" s="286">
        <v>782</v>
      </c>
      <c r="F37" s="291">
        <f t="shared" ref="F37:F46" si="5">(D37-E37)/E37</f>
        <v>-0.17263427109974425</v>
      </c>
      <c r="G37" s="287">
        <v>143</v>
      </c>
      <c r="H37" s="286">
        <v>4</v>
      </c>
      <c r="I37" s="286">
        <f t="shared" ref="I37:I43" si="6">G37/H37</f>
        <v>35.75</v>
      </c>
      <c r="J37" s="286">
        <v>2</v>
      </c>
      <c r="K37" s="286">
        <v>6</v>
      </c>
      <c r="L37" s="287">
        <v>8738</v>
      </c>
      <c r="M37" s="287">
        <v>1812</v>
      </c>
      <c r="N37" s="284">
        <v>44533</v>
      </c>
      <c r="O37" s="283" t="s">
        <v>59</v>
      </c>
      <c r="P37" s="279"/>
      <c r="Q37" s="293"/>
      <c r="R37" s="293"/>
      <c r="S37" s="293"/>
      <c r="T37" s="294"/>
      <c r="U37" s="293"/>
      <c r="V37" s="293"/>
      <c r="W37" s="278"/>
      <c r="X37" s="295"/>
      <c r="Y37" s="295"/>
      <c r="Z37" s="294"/>
      <c r="AA37" s="8"/>
      <c r="AB37" s="278"/>
    </row>
    <row r="38" spans="1:28" ht="25.35" customHeight="1">
      <c r="A38" s="282">
        <v>22</v>
      </c>
      <c r="B38" s="91">
        <v>13</v>
      </c>
      <c r="C38" s="288" t="s">
        <v>423</v>
      </c>
      <c r="D38" s="287">
        <v>499.5</v>
      </c>
      <c r="E38" s="287">
        <v>1310.3</v>
      </c>
      <c r="F38" s="291">
        <f t="shared" si="5"/>
        <v>-0.61878959017018997</v>
      </c>
      <c r="G38" s="287">
        <v>88</v>
      </c>
      <c r="H38" s="286">
        <v>9</v>
      </c>
      <c r="I38" s="286">
        <f t="shared" si="6"/>
        <v>9.7777777777777786</v>
      </c>
      <c r="J38" s="286">
        <v>4</v>
      </c>
      <c r="K38" s="286">
        <v>3</v>
      </c>
      <c r="L38" s="287">
        <v>3359</v>
      </c>
      <c r="M38" s="287">
        <v>750</v>
      </c>
      <c r="N38" s="284">
        <v>44554</v>
      </c>
      <c r="O38" s="283" t="s">
        <v>56</v>
      </c>
      <c r="P38" s="279"/>
      <c r="R38" s="285"/>
      <c r="T38" s="279"/>
      <c r="U38" s="278"/>
      <c r="V38" s="278"/>
      <c r="W38" s="295"/>
      <c r="X38" s="295"/>
      <c r="Y38" s="278"/>
      <c r="Z38" s="294"/>
    </row>
    <row r="39" spans="1:28" ht="25.35" customHeight="1">
      <c r="A39" s="282">
        <v>23</v>
      </c>
      <c r="B39" s="282">
        <v>24</v>
      </c>
      <c r="C39" s="288" t="s">
        <v>360</v>
      </c>
      <c r="D39" s="287">
        <v>325</v>
      </c>
      <c r="E39" s="287">
        <v>175.5</v>
      </c>
      <c r="F39" s="291">
        <f t="shared" si="5"/>
        <v>0.85185185185185186</v>
      </c>
      <c r="G39" s="287">
        <v>55</v>
      </c>
      <c r="H39" s="286">
        <v>4</v>
      </c>
      <c r="I39" s="286">
        <f t="shared" si="6"/>
        <v>13.75</v>
      </c>
      <c r="J39" s="286">
        <v>1</v>
      </c>
      <c r="K39" s="286">
        <v>8</v>
      </c>
      <c r="L39" s="287">
        <v>28232.12</v>
      </c>
      <c r="M39" s="287">
        <v>5010</v>
      </c>
      <c r="N39" s="284">
        <v>44519</v>
      </c>
      <c r="O39" s="283" t="s">
        <v>361</v>
      </c>
      <c r="P39" s="279"/>
      <c r="Q39" s="293"/>
      <c r="R39" s="293"/>
      <c r="S39" s="293"/>
      <c r="T39" s="293"/>
      <c r="U39" s="294"/>
      <c r="V39" s="294"/>
      <c r="W39" s="278"/>
      <c r="X39" s="295"/>
      <c r="Y39" s="8"/>
      <c r="Z39" s="294"/>
      <c r="AA39" s="295"/>
      <c r="AB39" s="278"/>
    </row>
    <row r="40" spans="1:28" ht="25.35" customHeight="1">
      <c r="A40" s="282">
        <v>24</v>
      </c>
      <c r="B40" s="91">
        <v>16</v>
      </c>
      <c r="C40" s="288" t="s">
        <v>389</v>
      </c>
      <c r="D40" s="287">
        <v>304.99</v>
      </c>
      <c r="E40" s="287">
        <v>890</v>
      </c>
      <c r="F40" s="291">
        <f t="shared" si="5"/>
        <v>-0.65731460674157305</v>
      </c>
      <c r="G40" s="287">
        <v>54</v>
      </c>
      <c r="H40" s="286">
        <v>3</v>
      </c>
      <c r="I40" s="286">
        <f t="shared" si="6"/>
        <v>18</v>
      </c>
      <c r="J40" s="286">
        <v>3</v>
      </c>
      <c r="K40" s="286">
        <v>6</v>
      </c>
      <c r="L40" s="287">
        <v>10002.31</v>
      </c>
      <c r="M40" s="287">
        <v>1796</v>
      </c>
      <c r="N40" s="284">
        <v>44533</v>
      </c>
      <c r="O40" s="283" t="s">
        <v>43</v>
      </c>
      <c r="P40" s="279"/>
      <c r="Q40" s="293"/>
      <c r="R40" s="293"/>
      <c r="S40" s="293"/>
      <c r="T40" s="293"/>
      <c r="U40" s="294"/>
      <c r="V40" s="294"/>
      <c r="W40" s="294"/>
      <c r="X40" s="295"/>
      <c r="Y40" s="8"/>
      <c r="Z40" s="278"/>
      <c r="AA40" s="295"/>
    </row>
    <row r="41" spans="1:28" ht="25.35" customHeight="1">
      <c r="A41" s="282">
        <v>25</v>
      </c>
      <c r="B41" s="91">
        <v>12</v>
      </c>
      <c r="C41" s="288" t="s">
        <v>393</v>
      </c>
      <c r="D41" s="287">
        <v>302.39999999999998</v>
      </c>
      <c r="E41" s="287">
        <v>1462.06</v>
      </c>
      <c r="F41" s="291">
        <f t="shared" si="5"/>
        <v>-0.79316854301465045</v>
      </c>
      <c r="G41" s="287">
        <v>91</v>
      </c>
      <c r="H41" s="286">
        <v>6</v>
      </c>
      <c r="I41" s="286">
        <f t="shared" si="6"/>
        <v>15.166666666666666</v>
      </c>
      <c r="J41" s="286">
        <v>3</v>
      </c>
      <c r="K41" s="286">
        <v>5</v>
      </c>
      <c r="L41" s="287">
        <v>41716.46</v>
      </c>
      <c r="M41" s="287">
        <v>8838</v>
      </c>
      <c r="N41" s="284">
        <v>44540</v>
      </c>
      <c r="O41" s="283" t="s">
        <v>43</v>
      </c>
      <c r="P41" s="279"/>
      <c r="Q41" s="293"/>
      <c r="R41" s="293"/>
      <c r="S41" s="293"/>
      <c r="T41" s="293"/>
      <c r="U41" s="293"/>
      <c r="V41" s="294"/>
      <c r="W41" s="295"/>
      <c r="X41" s="295"/>
      <c r="Y41" s="278"/>
      <c r="Z41" s="294"/>
    </row>
    <row r="42" spans="1:28" ht="25.35" customHeight="1">
      <c r="A42" s="282">
        <v>26</v>
      </c>
      <c r="B42" s="282">
        <v>32</v>
      </c>
      <c r="C42" s="288" t="s">
        <v>374</v>
      </c>
      <c r="D42" s="287">
        <v>107.5</v>
      </c>
      <c r="E42" s="287">
        <v>47</v>
      </c>
      <c r="F42" s="291">
        <f>(D42-E42)/E42</f>
        <v>1.2872340425531914</v>
      </c>
      <c r="G42" s="287">
        <v>28</v>
      </c>
      <c r="H42" s="286">
        <v>1</v>
      </c>
      <c r="I42" s="286">
        <f>G42/H42</f>
        <v>28</v>
      </c>
      <c r="J42" s="286">
        <v>1</v>
      </c>
      <c r="K42" s="286">
        <v>4</v>
      </c>
      <c r="L42" s="287">
        <v>4361.3</v>
      </c>
      <c r="M42" s="287">
        <v>898</v>
      </c>
      <c r="N42" s="284">
        <v>44526</v>
      </c>
      <c r="O42" s="283" t="s">
        <v>287</v>
      </c>
      <c r="P42" s="279"/>
      <c r="Q42" s="293"/>
      <c r="R42" s="293"/>
      <c r="S42" s="293"/>
      <c r="T42" s="293"/>
      <c r="U42" s="294"/>
      <c r="V42" s="294"/>
      <c r="W42" s="294"/>
      <c r="Y42" s="295"/>
      <c r="Z42" s="278"/>
      <c r="AA42" s="295"/>
    </row>
    <row r="43" spans="1:28" ht="25.35" customHeight="1">
      <c r="A43" s="282">
        <v>27</v>
      </c>
      <c r="B43" s="91">
        <v>23</v>
      </c>
      <c r="C43" s="288" t="s">
        <v>392</v>
      </c>
      <c r="D43" s="287">
        <v>100.5</v>
      </c>
      <c r="E43" s="287">
        <v>204</v>
      </c>
      <c r="F43" s="291">
        <f t="shared" si="5"/>
        <v>-0.50735294117647056</v>
      </c>
      <c r="G43" s="287">
        <v>27</v>
      </c>
      <c r="H43" s="286">
        <v>1</v>
      </c>
      <c r="I43" s="286">
        <f t="shared" si="6"/>
        <v>27</v>
      </c>
      <c r="J43" s="286">
        <v>1</v>
      </c>
      <c r="K43" s="286">
        <v>5</v>
      </c>
      <c r="L43" s="287">
        <v>7993</v>
      </c>
      <c r="M43" s="287">
        <v>1381</v>
      </c>
      <c r="N43" s="284">
        <v>44540</v>
      </c>
      <c r="O43" s="283" t="s">
        <v>32</v>
      </c>
      <c r="P43" s="279"/>
      <c r="Q43" s="293"/>
      <c r="R43" s="293"/>
      <c r="S43" s="293"/>
      <c r="T43" s="293"/>
      <c r="U43" s="294"/>
      <c r="V43" s="294"/>
      <c r="W43" s="295"/>
      <c r="X43" s="8"/>
      <c r="Y43" s="294"/>
      <c r="Z43" s="278"/>
      <c r="AA43" s="295"/>
      <c r="AB43" s="278"/>
    </row>
    <row r="44" spans="1:28" ht="25.35" customHeight="1">
      <c r="A44" s="282">
        <v>28</v>
      </c>
      <c r="B44" s="282">
        <v>27</v>
      </c>
      <c r="C44" s="288" t="s">
        <v>362</v>
      </c>
      <c r="D44" s="287">
        <v>75</v>
      </c>
      <c r="E44" s="287">
        <v>103.5</v>
      </c>
      <c r="F44" s="291">
        <f t="shared" si="5"/>
        <v>-0.27536231884057971</v>
      </c>
      <c r="G44" s="287">
        <v>12</v>
      </c>
      <c r="H44" s="286" t="s">
        <v>30</v>
      </c>
      <c r="I44" s="286" t="s">
        <v>30</v>
      </c>
      <c r="J44" s="286">
        <v>1</v>
      </c>
      <c r="K44" s="286">
        <v>8</v>
      </c>
      <c r="L44" s="287">
        <v>2665.41</v>
      </c>
      <c r="M44" s="287">
        <v>503</v>
      </c>
      <c r="N44" s="284">
        <v>44519</v>
      </c>
      <c r="O44" s="283" t="s">
        <v>99</v>
      </c>
      <c r="P44" s="279"/>
      <c r="Q44" s="293"/>
      <c r="R44" s="293"/>
      <c r="S44" s="293"/>
      <c r="T44" s="293"/>
      <c r="U44" s="294"/>
      <c r="V44" s="294"/>
      <c r="W44" s="278"/>
      <c r="X44" s="295"/>
      <c r="Y44" s="8"/>
      <c r="Z44" s="294"/>
      <c r="AA44" s="295"/>
      <c r="AB44" s="278"/>
    </row>
    <row r="45" spans="1:28" ht="25.35" customHeight="1">
      <c r="A45" s="282">
        <v>29</v>
      </c>
      <c r="B45" s="282">
        <v>30</v>
      </c>
      <c r="C45" s="288" t="s">
        <v>415</v>
      </c>
      <c r="D45" s="287">
        <v>38</v>
      </c>
      <c r="E45" s="287">
        <v>82</v>
      </c>
      <c r="F45" s="291">
        <f t="shared" si="5"/>
        <v>-0.53658536585365857</v>
      </c>
      <c r="G45" s="287">
        <v>9</v>
      </c>
      <c r="H45" s="286" t="s">
        <v>30</v>
      </c>
      <c r="I45" s="286" t="s">
        <v>30</v>
      </c>
      <c r="J45" s="286">
        <v>2</v>
      </c>
      <c r="K45" s="286">
        <v>4</v>
      </c>
      <c r="L45" s="287">
        <v>1172</v>
      </c>
      <c r="M45" s="287">
        <v>234</v>
      </c>
      <c r="N45" s="284">
        <v>44547</v>
      </c>
      <c r="O45" s="283" t="s">
        <v>231</v>
      </c>
      <c r="P45" s="279"/>
      <c r="Q45" s="293"/>
      <c r="R45" s="293"/>
      <c r="S45" s="293"/>
      <c r="T45" s="293"/>
      <c r="U45" s="294"/>
      <c r="V45" s="294"/>
      <c r="W45" s="295"/>
      <c r="X45" s="295"/>
      <c r="Y45" s="294"/>
      <c r="Z45" s="278"/>
    </row>
    <row r="46" spans="1:28" ht="25.35" customHeight="1">
      <c r="A46" s="282">
        <v>30</v>
      </c>
      <c r="B46" s="120">
        <v>34</v>
      </c>
      <c r="C46" s="288" t="s">
        <v>388</v>
      </c>
      <c r="D46" s="287">
        <v>37</v>
      </c>
      <c r="E46" s="286">
        <v>12</v>
      </c>
      <c r="F46" s="291">
        <f t="shared" si="5"/>
        <v>2.0833333333333335</v>
      </c>
      <c r="G46" s="287">
        <v>20</v>
      </c>
      <c r="H46" s="286" t="s">
        <v>30</v>
      </c>
      <c r="I46" s="286" t="s">
        <v>30</v>
      </c>
      <c r="J46" s="286">
        <v>1</v>
      </c>
      <c r="K46" s="286" t="s">
        <v>30</v>
      </c>
      <c r="L46" s="287">
        <v>7243</v>
      </c>
      <c r="M46" s="287">
        <v>1581</v>
      </c>
      <c r="N46" s="284">
        <v>44533</v>
      </c>
      <c r="O46" s="283" t="s">
        <v>31</v>
      </c>
      <c r="P46" s="279"/>
      <c r="Q46" s="293"/>
      <c r="R46" s="293"/>
      <c r="S46" s="293"/>
      <c r="T46" s="293"/>
      <c r="U46" s="294"/>
      <c r="V46" s="294"/>
      <c r="W46" s="294"/>
      <c r="X46" s="295"/>
      <c r="Y46" s="278"/>
      <c r="Z46" s="295"/>
      <c r="AA46" s="8"/>
      <c r="AB46" s="278"/>
    </row>
    <row r="47" spans="1:28" ht="25.2" customHeight="1">
      <c r="A47" s="248"/>
      <c r="B47" s="248"/>
      <c r="C47" s="266" t="s">
        <v>116</v>
      </c>
      <c r="D47" s="280">
        <f>SUM(D35:D46)</f>
        <v>448665.66000000009</v>
      </c>
      <c r="E47" s="280">
        <v>589107.06000000017</v>
      </c>
      <c r="F47" s="108">
        <f t="shared" ref="F47:F51" si="7">(D47-E47)/E47</f>
        <v>-0.23839707505797</v>
      </c>
      <c r="G47" s="280">
        <f>SUM(G35:G46)</f>
        <v>71749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28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8" ht="25.35" customHeight="1">
      <c r="A49" s="282">
        <v>31</v>
      </c>
      <c r="B49" s="290" t="s">
        <v>30</v>
      </c>
      <c r="C49" s="288" t="s">
        <v>387</v>
      </c>
      <c r="D49" s="287">
        <v>16.600000000000001</v>
      </c>
      <c r="E49" s="286" t="s">
        <v>30</v>
      </c>
      <c r="F49" s="286" t="s">
        <v>30</v>
      </c>
      <c r="G49" s="287">
        <v>4</v>
      </c>
      <c r="H49" s="286">
        <v>2</v>
      </c>
      <c r="I49" s="286">
        <f>G49/H49</f>
        <v>2</v>
      </c>
      <c r="J49" s="286">
        <v>1</v>
      </c>
      <c r="K49" s="286" t="s">
        <v>30</v>
      </c>
      <c r="L49" s="287">
        <v>17974.82</v>
      </c>
      <c r="M49" s="287">
        <v>3765</v>
      </c>
      <c r="N49" s="284">
        <v>44533</v>
      </c>
      <c r="O49" s="283" t="s">
        <v>27</v>
      </c>
      <c r="P49" s="279"/>
      <c r="Q49" s="293"/>
      <c r="R49" s="293"/>
      <c r="S49" s="293"/>
      <c r="T49" s="293"/>
      <c r="U49" s="294"/>
      <c r="V49" s="294"/>
      <c r="W49" s="278"/>
      <c r="X49" s="294"/>
      <c r="Y49" s="8"/>
      <c r="Z49" s="294"/>
      <c r="AA49" s="295"/>
      <c r="AB49" s="278"/>
    </row>
    <row r="50" spans="1:28" ht="25.35" customHeight="1">
      <c r="A50" s="282">
        <v>32</v>
      </c>
      <c r="B50" s="290" t="s">
        <v>30</v>
      </c>
      <c r="C50" s="288" t="s">
        <v>341</v>
      </c>
      <c r="D50" s="287">
        <v>11.1</v>
      </c>
      <c r="E50" s="286" t="s">
        <v>30</v>
      </c>
      <c r="F50" s="286" t="s">
        <v>30</v>
      </c>
      <c r="G50" s="287">
        <v>2</v>
      </c>
      <c r="H50" s="286">
        <v>1</v>
      </c>
      <c r="I50" s="286">
        <f>G50/H50</f>
        <v>2</v>
      </c>
      <c r="J50" s="286">
        <v>1</v>
      </c>
      <c r="K50" s="286" t="s">
        <v>30</v>
      </c>
      <c r="L50" s="287">
        <v>41487.31</v>
      </c>
      <c r="M50" s="287">
        <v>8734</v>
      </c>
      <c r="N50" s="284">
        <v>44505</v>
      </c>
      <c r="O50" s="283" t="s">
        <v>27</v>
      </c>
      <c r="P50" s="279"/>
      <c r="Q50" s="293"/>
      <c r="R50" s="293"/>
      <c r="S50" s="293"/>
      <c r="T50" s="293"/>
      <c r="U50" s="293"/>
      <c r="V50" s="294"/>
      <c r="W50" s="295"/>
      <c r="X50" s="294"/>
      <c r="Y50" s="278"/>
      <c r="Z50" s="295"/>
    </row>
    <row r="51" spans="1:28" ht="25.35" customHeight="1">
      <c r="A51" s="248"/>
      <c r="B51" s="248"/>
      <c r="C51" s="266" t="s">
        <v>154</v>
      </c>
      <c r="D51" s="280">
        <f>SUM(D47:D50)</f>
        <v>448693.36000000004</v>
      </c>
      <c r="E51" s="280">
        <v>589218.06000000017</v>
      </c>
      <c r="F51" s="108">
        <f t="shared" si="7"/>
        <v>-0.23849353836846088</v>
      </c>
      <c r="G51" s="280">
        <f t="shared" ref="G51" si="8">SUM(G47:G50)</f>
        <v>71755</v>
      </c>
      <c r="H51" s="280"/>
      <c r="I51" s="251"/>
      <c r="J51" s="250"/>
      <c r="K51" s="252"/>
      <c r="L51" s="253"/>
      <c r="M51" s="257"/>
      <c r="N51" s="254"/>
      <c r="O51" s="281"/>
      <c r="R51" s="279"/>
    </row>
    <row r="52" spans="1:28" ht="23.1" customHeight="1"/>
    <row r="53" spans="1:28" ht="17.25" customHeight="1"/>
    <row r="64" spans="1:28">
      <c r="R64" s="279"/>
    </row>
    <row r="69" spans="16:16">
      <c r="P69" s="279"/>
    </row>
    <row r="73" spans="16:16" ht="12" customHeight="1"/>
  </sheetData>
  <sortState xmlns:xlrd2="http://schemas.microsoft.com/office/spreadsheetml/2017/richdata2" ref="B13:O50">
    <sortCondition descending="1" ref="D13:D50"/>
  </sortState>
  <mergeCells count="19">
    <mergeCell ref="I5:I8"/>
    <mergeCell ref="G6:G7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665B-0870-4A65-88BB-C382BB5C387B}">
  <dimension ref="A1:AB76"/>
  <sheetViews>
    <sheetView topLeftCell="A19" zoomScale="60" zoomScaleNormal="60" workbookViewId="0">
      <selection activeCell="A29" sqref="A29:XFD29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13.88671875" style="277" customWidth="1"/>
    <col min="21" max="21" width="12.33203125" style="277" customWidth="1"/>
    <col min="22" max="22" width="11.88671875" style="277" bestFit="1" customWidth="1"/>
    <col min="23" max="23" width="14.88671875" style="277" customWidth="1"/>
    <col min="24" max="24" width="10.88671875" style="277" bestFit="1" customWidth="1"/>
    <col min="25" max="25" width="13.6640625" style="277" customWidth="1"/>
    <col min="26" max="26" width="12" style="277" bestFit="1" customWidth="1"/>
    <col min="27" max="27" width="12.5546875" style="277" bestFit="1" customWidth="1"/>
    <col min="28" max="16384" width="8.88671875" style="277"/>
  </cols>
  <sheetData>
    <row r="1" spans="1:28" ht="19.5" customHeight="1">
      <c r="E1" s="235" t="s">
        <v>432</v>
      </c>
      <c r="F1" s="235"/>
      <c r="G1" s="235"/>
      <c r="H1" s="235"/>
      <c r="I1" s="235"/>
    </row>
    <row r="2" spans="1:28" ht="19.5" customHeight="1">
      <c r="E2" s="235" t="s">
        <v>433</v>
      </c>
      <c r="F2" s="235"/>
      <c r="G2" s="235"/>
      <c r="H2" s="235"/>
      <c r="I2" s="235"/>
      <c r="J2" s="235"/>
      <c r="K2" s="235"/>
    </row>
    <row r="4" spans="1:28" ht="15.75" customHeight="1" thickBot="1"/>
    <row r="5" spans="1:28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8" ht="21.6">
      <c r="A6" s="346"/>
      <c r="B6" s="346"/>
      <c r="C6" s="343"/>
      <c r="D6" s="237" t="s">
        <v>434</v>
      </c>
      <c r="E6" s="237" t="s">
        <v>421</v>
      </c>
      <c r="F6" s="343"/>
      <c r="G6" s="343" t="s">
        <v>434</v>
      </c>
      <c r="H6" s="343"/>
      <c r="I6" s="343"/>
      <c r="J6" s="343"/>
      <c r="K6" s="343"/>
      <c r="L6" s="343"/>
      <c r="M6" s="343"/>
      <c r="N6" s="343"/>
      <c r="O6" s="343"/>
    </row>
    <row r="7" spans="1:28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8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8" ht="15" customHeight="1">
      <c r="A9" s="345"/>
      <c r="B9" s="345"/>
      <c r="C9" s="342" t="s">
        <v>13</v>
      </c>
      <c r="D9" s="315"/>
      <c r="E9" s="315"/>
      <c r="F9" s="342" t="s">
        <v>15</v>
      </c>
      <c r="G9" s="315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8" ht="21.6">
      <c r="A10" s="346"/>
      <c r="B10" s="346"/>
      <c r="C10" s="343"/>
      <c r="D10" s="316" t="s">
        <v>435</v>
      </c>
      <c r="E10" s="316" t="s">
        <v>422</v>
      </c>
      <c r="F10" s="343"/>
      <c r="G10" s="316" t="s">
        <v>435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8">
      <c r="A11" s="346"/>
      <c r="B11" s="346"/>
      <c r="C11" s="343"/>
      <c r="D11" s="316" t="s">
        <v>14</v>
      </c>
      <c r="E11" s="237" t="s">
        <v>14</v>
      </c>
      <c r="F11" s="343"/>
      <c r="G11" s="316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8" ht="15.6" customHeight="1" thickBot="1">
      <c r="A12" s="346"/>
      <c r="B12" s="347"/>
      <c r="C12" s="344"/>
      <c r="D12" s="317"/>
      <c r="E12" s="238" t="s">
        <v>2</v>
      </c>
      <c r="F12" s="344"/>
      <c r="G12" s="317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33"/>
      <c r="Y12" s="278"/>
      <c r="Z12" s="278"/>
      <c r="AA12" s="8"/>
    </row>
    <row r="13" spans="1:28" ht="25.35" customHeight="1">
      <c r="A13" s="282">
        <v>1</v>
      </c>
      <c r="B13" s="282" t="s">
        <v>67</v>
      </c>
      <c r="C13" s="288" t="s">
        <v>429</v>
      </c>
      <c r="D13" s="287">
        <v>201930.06999999998</v>
      </c>
      <c r="E13" s="286" t="s">
        <v>30</v>
      </c>
      <c r="F13" s="286" t="s">
        <v>30</v>
      </c>
      <c r="G13" s="287">
        <v>28999</v>
      </c>
      <c r="H13" s="286">
        <v>350</v>
      </c>
      <c r="I13" s="286">
        <f t="shared" ref="I13:I20" si="0">G13/H13</f>
        <v>82.854285714285709</v>
      </c>
      <c r="J13" s="286">
        <v>19</v>
      </c>
      <c r="K13" s="286">
        <v>1</v>
      </c>
      <c r="L13" s="287">
        <v>237685.66</v>
      </c>
      <c r="M13" s="287">
        <v>34261</v>
      </c>
      <c r="N13" s="284">
        <v>44561</v>
      </c>
      <c r="O13" s="283" t="s">
        <v>430</v>
      </c>
      <c r="P13" s="279"/>
      <c r="Q13" s="293"/>
      <c r="R13" s="293"/>
      <c r="S13" s="293"/>
      <c r="T13" s="293"/>
      <c r="U13" s="294"/>
      <c r="V13" s="294"/>
      <c r="W13" s="278"/>
      <c r="X13" s="278"/>
      <c r="Y13" s="294"/>
      <c r="Z13" s="295"/>
      <c r="AA13" s="295"/>
    </row>
    <row r="14" spans="1:28" ht="25.35" customHeight="1">
      <c r="A14" s="282">
        <v>2</v>
      </c>
      <c r="B14" s="282">
        <v>1</v>
      </c>
      <c r="C14" s="288" t="s">
        <v>412</v>
      </c>
      <c r="D14" s="287">
        <v>109860.76</v>
      </c>
      <c r="E14" s="287">
        <v>162611.88</v>
      </c>
      <c r="F14" s="291">
        <f>(D14-E14)/E14</f>
        <v>-0.32439893075462878</v>
      </c>
      <c r="G14" s="287">
        <v>16150</v>
      </c>
      <c r="H14" s="286">
        <v>212</v>
      </c>
      <c r="I14" s="286">
        <f t="shared" si="0"/>
        <v>76.179245283018872</v>
      </c>
      <c r="J14" s="286">
        <v>13</v>
      </c>
      <c r="K14" s="286">
        <v>3</v>
      </c>
      <c r="L14" s="287">
        <v>603768.01</v>
      </c>
      <c r="M14" s="287">
        <v>87269</v>
      </c>
      <c r="N14" s="284">
        <v>44547</v>
      </c>
      <c r="O14" s="283" t="s">
        <v>73</v>
      </c>
      <c r="P14" s="279"/>
      <c r="Q14" s="293"/>
      <c r="R14" s="293"/>
      <c r="S14" s="293"/>
      <c r="T14" s="293"/>
      <c r="U14" s="294"/>
      <c r="V14" s="294"/>
      <c r="W14" s="295"/>
      <c r="X14" s="295"/>
      <c r="Y14" s="278"/>
      <c r="Z14" s="294"/>
      <c r="AA14" s="8"/>
      <c r="AB14" s="278"/>
    </row>
    <row r="15" spans="1:28" ht="25.35" customHeight="1">
      <c r="A15" s="282">
        <v>3</v>
      </c>
      <c r="B15" s="282">
        <v>2</v>
      </c>
      <c r="C15" s="288" t="s">
        <v>411</v>
      </c>
      <c r="D15" s="287">
        <v>85431.89</v>
      </c>
      <c r="E15" s="287">
        <v>83508.75</v>
      </c>
      <c r="F15" s="291">
        <f>(D15-E15)/E15</f>
        <v>2.3029203526576548E-2</v>
      </c>
      <c r="G15" s="287">
        <v>17547</v>
      </c>
      <c r="H15" s="286">
        <v>283</v>
      </c>
      <c r="I15" s="286">
        <f t="shared" si="0"/>
        <v>62.003533568904594</v>
      </c>
      <c r="J15" s="286">
        <v>19</v>
      </c>
      <c r="K15" s="286">
        <v>2</v>
      </c>
      <c r="L15" s="287">
        <v>197434</v>
      </c>
      <c r="M15" s="287">
        <v>41287</v>
      </c>
      <c r="N15" s="284">
        <v>44554</v>
      </c>
      <c r="O15" s="283" t="s">
        <v>52</v>
      </c>
      <c r="P15" s="279"/>
      <c r="Q15" s="293"/>
      <c r="R15" s="293"/>
      <c r="S15" s="293"/>
      <c r="T15" s="293"/>
      <c r="U15" s="294"/>
      <c r="V15" s="294"/>
      <c r="W15" s="295"/>
      <c r="X15" s="294"/>
      <c r="Y15" s="278"/>
      <c r="Z15" s="295"/>
      <c r="AA15" s="8"/>
      <c r="AB15" s="278"/>
    </row>
    <row r="16" spans="1:28" ht="25.35" customHeight="1">
      <c r="A16" s="282">
        <v>4</v>
      </c>
      <c r="B16" s="282">
        <v>4</v>
      </c>
      <c r="C16" s="288" t="s">
        <v>367</v>
      </c>
      <c r="D16" s="287">
        <v>36343.86</v>
      </c>
      <c r="E16" s="287">
        <v>41562.1</v>
      </c>
      <c r="F16" s="291">
        <f>(D16-E16)/E16</f>
        <v>-0.1255528474259</v>
      </c>
      <c r="G16" s="287">
        <v>5588</v>
      </c>
      <c r="H16" s="286">
        <v>83</v>
      </c>
      <c r="I16" s="286">
        <f t="shared" si="0"/>
        <v>67.325301204819283</v>
      </c>
      <c r="J16" s="286">
        <v>12</v>
      </c>
      <c r="K16" s="286">
        <v>6</v>
      </c>
      <c r="L16" s="287">
        <v>560148</v>
      </c>
      <c r="M16" s="287">
        <v>80427</v>
      </c>
      <c r="N16" s="284">
        <v>44526</v>
      </c>
      <c r="O16" s="283" t="s">
        <v>52</v>
      </c>
      <c r="P16" s="279"/>
      <c r="Q16" s="293"/>
      <c r="R16" s="293"/>
      <c r="S16" s="293"/>
      <c r="T16" s="293"/>
      <c r="U16" s="294"/>
      <c r="V16" s="294"/>
      <c r="W16" s="295"/>
      <c r="X16" s="294"/>
      <c r="Y16" s="278"/>
      <c r="Z16" s="295"/>
      <c r="AA16" s="8"/>
      <c r="AB16" s="278"/>
    </row>
    <row r="17" spans="1:28" ht="25.35" customHeight="1">
      <c r="A17" s="282">
        <v>5</v>
      </c>
      <c r="B17" s="282" t="s">
        <v>67</v>
      </c>
      <c r="C17" s="288" t="s">
        <v>431</v>
      </c>
      <c r="D17" s="287">
        <v>36041.769999999997</v>
      </c>
      <c r="E17" s="286" t="s">
        <v>30</v>
      </c>
      <c r="F17" s="286" t="s">
        <v>30</v>
      </c>
      <c r="G17" s="287">
        <v>7565</v>
      </c>
      <c r="H17" s="286">
        <v>209</v>
      </c>
      <c r="I17" s="286">
        <f t="shared" si="0"/>
        <v>36.196172248803826</v>
      </c>
      <c r="J17" s="286">
        <v>15</v>
      </c>
      <c r="K17" s="286">
        <v>1</v>
      </c>
      <c r="L17" s="287">
        <v>36041.769999999997</v>
      </c>
      <c r="M17" s="287">
        <v>7565</v>
      </c>
      <c r="N17" s="284">
        <v>44561</v>
      </c>
      <c r="O17" s="283" t="s">
        <v>56</v>
      </c>
      <c r="P17" s="279"/>
      <c r="Q17" s="293"/>
      <c r="R17" s="293"/>
      <c r="S17" s="293"/>
      <c r="T17" s="293"/>
      <c r="U17" s="294"/>
      <c r="V17" s="294"/>
      <c r="W17" s="294"/>
      <c r="X17" s="295"/>
      <c r="Y17" s="8"/>
      <c r="Z17" s="278"/>
      <c r="AA17" s="295"/>
      <c r="AB17" s="278"/>
    </row>
    <row r="18" spans="1:28" ht="25.35" customHeight="1">
      <c r="A18" s="282">
        <v>6</v>
      </c>
      <c r="B18" s="282">
        <v>3</v>
      </c>
      <c r="C18" s="288" t="s">
        <v>417</v>
      </c>
      <c r="D18" s="287">
        <v>31979.05</v>
      </c>
      <c r="E18" s="287">
        <v>80984</v>
      </c>
      <c r="F18" s="291">
        <f>(D18-E18)/E18</f>
        <v>-0.60511891237775361</v>
      </c>
      <c r="G18" s="287">
        <v>4984</v>
      </c>
      <c r="H18" s="286">
        <v>162</v>
      </c>
      <c r="I18" s="286">
        <f t="shared" si="0"/>
        <v>30.765432098765434</v>
      </c>
      <c r="J18" s="286">
        <v>14</v>
      </c>
      <c r="K18" s="286">
        <v>2</v>
      </c>
      <c r="L18" s="287">
        <v>162350.32</v>
      </c>
      <c r="M18" s="287">
        <v>23994</v>
      </c>
      <c r="N18" s="284">
        <v>44554</v>
      </c>
      <c r="O18" s="283" t="s">
        <v>27</v>
      </c>
      <c r="P18" s="279"/>
      <c r="Q18" s="293"/>
      <c r="R18" s="293"/>
      <c r="S18" s="293"/>
      <c r="T18" s="293"/>
      <c r="U18" s="294"/>
      <c r="V18" s="294"/>
      <c r="W18" s="294"/>
      <c r="X18" s="295"/>
      <c r="Y18" s="8"/>
      <c r="Z18" s="278"/>
      <c r="AA18" s="295"/>
      <c r="AB18" s="278"/>
    </row>
    <row r="19" spans="1:28" ht="25.35" customHeight="1">
      <c r="A19" s="282">
        <v>7</v>
      </c>
      <c r="B19" s="282" t="s">
        <v>67</v>
      </c>
      <c r="C19" s="288" t="s">
        <v>428</v>
      </c>
      <c r="D19" s="287">
        <v>29696.27</v>
      </c>
      <c r="E19" s="286" t="s">
        <v>30</v>
      </c>
      <c r="F19" s="286" t="s">
        <v>30</v>
      </c>
      <c r="G19" s="287">
        <v>4598</v>
      </c>
      <c r="H19" s="286">
        <v>180</v>
      </c>
      <c r="I19" s="286">
        <f t="shared" si="0"/>
        <v>25.544444444444444</v>
      </c>
      <c r="J19" s="286">
        <v>16</v>
      </c>
      <c r="K19" s="286">
        <v>1</v>
      </c>
      <c r="L19" s="287">
        <v>30457</v>
      </c>
      <c r="M19" s="287">
        <v>4722</v>
      </c>
      <c r="N19" s="284">
        <v>44561</v>
      </c>
      <c r="O19" s="283" t="s">
        <v>32</v>
      </c>
      <c r="P19" s="78"/>
      <c r="Q19" s="293"/>
      <c r="R19" s="293"/>
      <c r="S19" s="293"/>
      <c r="T19" s="293"/>
      <c r="U19" s="294"/>
      <c r="V19" s="294"/>
      <c r="W19" s="294"/>
      <c r="X19" s="295"/>
      <c r="Y19" s="8"/>
      <c r="Z19" s="278"/>
      <c r="AA19" s="295"/>
      <c r="AB19" s="278"/>
    </row>
    <row r="20" spans="1:28" ht="25.35" customHeight="1">
      <c r="A20" s="282">
        <v>8</v>
      </c>
      <c r="B20" s="282">
        <v>6</v>
      </c>
      <c r="C20" s="288" t="s">
        <v>368</v>
      </c>
      <c r="D20" s="287">
        <v>16588.61</v>
      </c>
      <c r="E20" s="287">
        <v>24550.94</v>
      </c>
      <c r="F20" s="291">
        <f>(D20-E20)/E20</f>
        <v>-0.32431874298906677</v>
      </c>
      <c r="G20" s="287">
        <v>3395</v>
      </c>
      <c r="H20" s="286">
        <v>60</v>
      </c>
      <c r="I20" s="286">
        <f t="shared" si="0"/>
        <v>56.583333333333336</v>
      </c>
      <c r="J20" s="286">
        <v>10</v>
      </c>
      <c r="K20" s="286">
        <v>6</v>
      </c>
      <c r="L20" s="287">
        <v>175054</v>
      </c>
      <c r="M20" s="287">
        <v>35019</v>
      </c>
      <c r="N20" s="284">
        <v>44526</v>
      </c>
      <c r="O20" s="283" t="s">
        <v>32</v>
      </c>
      <c r="P20" s="279"/>
      <c r="Q20" s="293"/>
      <c r="R20" s="293"/>
      <c r="S20" s="293"/>
      <c r="T20" s="293"/>
      <c r="U20" s="294"/>
      <c r="V20" s="294"/>
      <c r="W20" s="294"/>
      <c r="X20" s="295"/>
      <c r="Y20" s="8"/>
      <c r="Z20" s="278"/>
      <c r="AA20" s="295"/>
      <c r="AB20" s="278"/>
    </row>
    <row r="21" spans="1:28" ht="25.35" customHeight="1">
      <c r="A21" s="282">
        <v>9</v>
      </c>
      <c r="B21" s="282">
        <v>7</v>
      </c>
      <c r="C21" s="288" t="s">
        <v>413</v>
      </c>
      <c r="D21" s="287">
        <v>15028</v>
      </c>
      <c r="E21" s="287">
        <v>24345</v>
      </c>
      <c r="F21" s="291">
        <f>(D21-E21)/E21</f>
        <v>-0.38270692133908402</v>
      </c>
      <c r="G21" s="287">
        <v>2367</v>
      </c>
      <c r="H21" s="286" t="s">
        <v>30</v>
      </c>
      <c r="I21" s="286" t="s">
        <v>30</v>
      </c>
      <c r="J21" s="286">
        <v>6</v>
      </c>
      <c r="K21" s="286">
        <v>3</v>
      </c>
      <c r="L21" s="287">
        <v>64481</v>
      </c>
      <c r="M21" s="287">
        <v>10120</v>
      </c>
      <c r="N21" s="284">
        <v>44547</v>
      </c>
      <c r="O21" s="283" t="s">
        <v>31</v>
      </c>
      <c r="P21" s="279"/>
      <c r="Q21" s="293"/>
      <c r="R21" s="293"/>
      <c r="S21" s="293"/>
      <c r="T21" s="293"/>
      <c r="U21" s="294"/>
      <c r="V21" s="294"/>
      <c r="W21" s="294"/>
      <c r="X21" s="295"/>
      <c r="Y21" s="8"/>
      <c r="Z21" s="278"/>
      <c r="AA21" s="295"/>
      <c r="AB21" s="278"/>
    </row>
    <row r="22" spans="1:28" ht="25.35" customHeight="1">
      <c r="A22" s="282">
        <v>10</v>
      </c>
      <c r="B22" s="296" t="s">
        <v>40</v>
      </c>
      <c r="C22" s="288" t="s">
        <v>427</v>
      </c>
      <c r="D22" s="287">
        <v>11309.05</v>
      </c>
      <c r="E22" s="286" t="s">
        <v>30</v>
      </c>
      <c r="F22" s="286" t="s">
        <v>30</v>
      </c>
      <c r="G22" s="287">
        <v>2261</v>
      </c>
      <c r="H22" s="286">
        <v>31</v>
      </c>
      <c r="I22" s="286">
        <f>G22/H22</f>
        <v>72.935483870967744</v>
      </c>
      <c r="J22" s="286">
        <v>8</v>
      </c>
      <c r="K22" s="286">
        <v>0</v>
      </c>
      <c r="L22" s="287">
        <v>11909</v>
      </c>
      <c r="M22" s="287">
        <v>2381</v>
      </c>
      <c r="N22" s="284" t="s">
        <v>190</v>
      </c>
      <c r="O22" s="283" t="s">
        <v>113</v>
      </c>
      <c r="P22" s="279"/>
      <c r="Q22" s="293"/>
      <c r="R22" s="293"/>
      <c r="S22" s="293"/>
      <c r="T22" s="293"/>
      <c r="U22" s="294"/>
      <c r="V22" s="294"/>
      <c r="W22" s="295"/>
      <c r="X22" s="294"/>
      <c r="Y22" s="278"/>
      <c r="Z22" s="295"/>
      <c r="AA22" s="8"/>
      <c r="AB22" s="278"/>
    </row>
    <row r="23" spans="1:28" ht="25.35" customHeight="1">
      <c r="A23" s="248"/>
      <c r="B23" s="248"/>
      <c r="C23" s="266" t="s">
        <v>29</v>
      </c>
      <c r="D23" s="280">
        <f>SUM(D13:D22)</f>
        <v>574209.32999999996</v>
      </c>
      <c r="E23" s="280">
        <v>466357.30000000005</v>
      </c>
      <c r="F23" s="108">
        <f t="shared" ref="F23" si="1">(D23-E23)/E23</f>
        <v>0.23126480490387927</v>
      </c>
      <c r="G23" s="280">
        <f t="shared" ref="G23" si="2">SUM(G13:G22)</f>
        <v>93454</v>
      </c>
      <c r="H23" s="280"/>
      <c r="I23" s="251"/>
      <c r="J23" s="250"/>
      <c r="K23" s="252"/>
      <c r="L23" s="253"/>
      <c r="M23" s="257"/>
      <c r="N23" s="254"/>
      <c r="O23" s="281"/>
      <c r="P23" s="279"/>
      <c r="R23" s="293"/>
      <c r="U23" s="279"/>
      <c r="V23" s="279"/>
      <c r="W23" s="279"/>
    </row>
    <row r="24" spans="1:28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93"/>
      <c r="U24" s="279"/>
      <c r="V24" s="279"/>
      <c r="W24" s="279"/>
    </row>
    <row r="25" spans="1:28" ht="25.35" customHeight="1">
      <c r="A25" s="282">
        <v>11</v>
      </c>
      <c r="B25" s="282" t="s">
        <v>67</v>
      </c>
      <c r="C25" s="288" t="s">
        <v>482</v>
      </c>
      <c r="D25" s="287">
        <v>4854</v>
      </c>
      <c r="E25" s="286" t="s">
        <v>30</v>
      </c>
      <c r="F25" s="286" t="s">
        <v>30</v>
      </c>
      <c r="G25" s="287">
        <v>921</v>
      </c>
      <c r="H25" s="286">
        <v>18</v>
      </c>
      <c r="I25" s="286">
        <f t="shared" ref="I25:I33" si="3">G25/H25</f>
        <v>51.166666666666664</v>
      </c>
      <c r="J25" s="286">
        <v>5</v>
      </c>
      <c r="K25" s="286">
        <v>1</v>
      </c>
      <c r="L25" s="287">
        <v>4854</v>
      </c>
      <c r="M25" s="287">
        <v>921</v>
      </c>
      <c r="N25" s="284">
        <v>44561</v>
      </c>
      <c r="O25" s="283" t="s">
        <v>59</v>
      </c>
      <c r="P25" s="279"/>
      <c r="Q25" s="293"/>
      <c r="R25" s="293"/>
      <c r="S25" s="293"/>
      <c r="T25" s="293"/>
      <c r="U25" s="294"/>
      <c r="V25" s="294"/>
      <c r="W25" s="295"/>
      <c r="X25" s="294"/>
      <c r="Y25" s="278"/>
      <c r="Z25" s="295"/>
      <c r="AA25" s="8"/>
      <c r="AB25" s="278"/>
    </row>
    <row r="26" spans="1:28" ht="25.35" customHeight="1">
      <c r="A26" s="282">
        <v>12</v>
      </c>
      <c r="B26" s="91">
        <v>8</v>
      </c>
      <c r="C26" s="288" t="s">
        <v>393</v>
      </c>
      <c r="D26" s="287">
        <v>1462.06</v>
      </c>
      <c r="E26" s="287">
        <v>8429.6299999999992</v>
      </c>
      <c r="F26" s="291">
        <f>(D26-E26)/E26</f>
        <v>-0.82655703749749398</v>
      </c>
      <c r="G26" s="287">
        <v>336</v>
      </c>
      <c r="H26" s="286">
        <v>17</v>
      </c>
      <c r="I26" s="286">
        <f>G26/H26</f>
        <v>19.764705882352942</v>
      </c>
      <c r="J26" s="286">
        <v>4</v>
      </c>
      <c r="K26" s="286">
        <v>4</v>
      </c>
      <c r="L26" s="287">
        <v>41414.06</v>
      </c>
      <c r="M26" s="287">
        <v>8747</v>
      </c>
      <c r="N26" s="284">
        <v>44540</v>
      </c>
      <c r="O26" s="283" t="s">
        <v>43</v>
      </c>
      <c r="P26" s="279"/>
      <c r="Q26" s="293"/>
      <c r="R26" s="293"/>
      <c r="S26" s="293"/>
      <c r="T26" s="293"/>
      <c r="U26" s="294"/>
      <c r="V26" s="294"/>
      <c r="W26" s="295"/>
      <c r="X26" s="8"/>
      <c r="Y26" s="295"/>
      <c r="Z26" s="278"/>
      <c r="AA26" s="294"/>
      <c r="AB26" s="278"/>
    </row>
    <row r="27" spans="1:28" ht="25.35" customHeight="1">
      <c r="A27" s="282">
        <v>13</v>
      </c>
      <c r="B27" s="282">
        <v>10</v>
      </c>
      <c r="C27" s="288" t="s">
        <v>423</v>
      </c>
      <c r="D27" s="287">
        <v>1310.3</v>
      </c>
      <c r="E27" s="287">
        <v>1549.2</v>
      </c>
      <c r="F27" s="291">
        <f>(D27-E27)/E27</f>
        <v>-0.15420862380583533</v>
      </c>
      <c r="G27" s="287">
        <v>255</v>
      </c>
      <c r="H27" s="286">
        <v>32</v>
      </c>
      <c r="I27" s="286">
        <f t="shared" si="3"/>
        <v>7.96875</v>
      </c>
      <c r="J27" s="286">
        <v>8</v>
      </c>
      <c r="K27" s="286">
        <v>2</v>
      </c>
      <c r="L27" s="287">
        <v>2859.5</v>
      </c>
      <c r="M27" s="287">
        <v>662</v>
      </c>
      <c r="N27" s="284">
        <v>44554</v>
      </c>
      <c r="O27" s="283" t="s">
        <v>56</v>
      </c>
      <c r="P27" s="279"/>
      <c r="Q27" s="293"/>
      <c r="R27" s="293"/>
      <c r="S27" s="293"/>
      <c r="T27" s="293"/>
      <c r="U27" s="294"/>
      <c r="V27" s="294"/>
      <c r="W27" s="295"/>
      <c r="X27" s="295"/>
      <c r="Y27" s="278"/>
      <c r="Z27" s="294"/>
      <c r="AA27" s="8"/>
      <c r="AB27" s="278"/>
    </row>
    <row r="28" spans="1:28" ht="25.35" customHeight="1">
      <c r="A28" s="282">
        <v>14</v>
      </c>
      <c r="B28" s="282">
        <v>22</v>
      </c>
      <c r="C28" s="288" t="s">
        <v>481</v>
      </c>
      <c r="D28" s="287">
        <v>1191</v>
      </c>
      <c r="E28" s="287">
        <v>181.74</v>
      </c>
      <c r="F28" s="291">
        <f>(D28-E28)/E28</f>
        <v>5.553317926708484</v>
      </c>
      <c r="G28" s="287">
        <v>262</v>
      </c>
      <c r="H28" s="286">
        <v>3</v>
      </c>
      <c r="I28" s="286">
        <f t="shared" si="3"/>
        <v>87.333333333333329</v>
      </c>
      <c r="J28" s="286">
        <v>2</v>
      </c>
      <c r="K28" s="286">
        <v>8</v>
      </c>
      <c r="L28" s="287">
        <v>44680</v>
      </c>
      <c r="M28" s="287">
        <v>7503</v>
      </c>
      <c r="N28" s="284">
        <v>44512</v>
      </c>
      <c r="O28" s="283" t="s">
        <v>33</v>
      </c>
      <c r="P28" s="279"/>
      <c r="Q28" s="293"/>
      <c r="R28" s="293"/>
      <c r="S28" s="293"/>
      <c r="T28" s="293"/>
      <c r="U28" s="293"/>
      <c r="V28" s="293"/>
      <c r="W28" s="295"/>
      <c r="X28" s="295"/>
      <c r="Y28" s="278"/>
      <c r="Z28" s="294"/>
      <c r="AA28" s="8"/>
      <c r="AB28" s="278"/>
    </row>
    <row r="29" spans="1:28" ht="25.35" customHeight="1">
      <c r="A29" s="282">
        <v>15</v>
      </c>
      <c r="B29" s="290" t="s">
        <v>30</v>
      </c>
      <c r="C29" s="288" t="s">
        <v>306</v>
      </c>
      <c r="D29" s="287">
        <v>1011.81</v>
      </c>
      <c r="E29" s="286" t="s">
        <v>30</v>
      </c>
      <c r="F29" s="286" t="s">
        <v>30</v>
      </c>
      <c r="G29" s="287">
        <v>191</v>
      </c>
      <c r="H29" s="286">
        <v>7</v>
      </c>
      <c r="I29" s="286">
        <f t="shared" si="3"/>
        <v>27.285714285714285</v>
      </c>
      <c r="J29" s="286">
        <v>2</v>
      </c>
      <c r="K29" s="286" t="s">
        <v>30</v>
      </c>
      <c r="L29" s="287">
        <v>415638</v>
      </c>
      <c r="M29" s="287">
        <v>61681</v>
      </c>
      <c r="N29" s="284">
        <v>44470</v>
      </c>
      <c r="O29" s="283" t="s">
        <v>52</v>
      </c>
      <c r="P29" s="279"/>
      <c r="Q29" s="293"/>
      <c r="R29" s="293"/>
      <c r="S29" s="293"/>
      <c r="T29" s="293"/>
      <c r="U29" s="294"/>
      <c r="V29" s="294"/>
      <c r="W29" s="294"/>
      <c r="X29" s="295"/>
      <c r="Y29" s="8"/>
      <c r="Z29" s="278"/>
      <c r="AA29" s="295"/>
      <c r="AB29" s="278"/>
    </row>
    <row r="30" spans="1:28" ht="25.35" customHeight="1">
      <c r="A30" s="282">
        <v>16</v>
      </c>
      <c r="B30" s="282">
        <v>16</v>
      </c>
      <c r="C30" s="288" t="s">
        <v>389</v>
      </c>
      <c r="D30" s="287">
        <v>890</v>
      </c>
      <c r="E30" s="287">
        <v>468.33</v>
      </c>
      <c r="F30" s="291">
        <f>(D30-E30)/E30</f>
        <v>0.90036939764695845</v>
      </c>
      <c r="G30" s="287">
        <v>164</v>
      </c>
      <c r="H30" s="286">
        <v>6</v>
      </c>
      <c r="I30" s="286">
        <f>G30/H30</f>
        <v>27.333333333333332</v>
      </c>
      <c r="J30" s="286">
        <v>2</v>
      </c>
      <c r="K30" s="286">
        <v>5</v>
      </c>
      <c r="L30" s="287">
        <v>9697.32</v>
      </c>
      <c r="M30" s="287">
        <v>1742</v>
      </c>
      <c r="N30" s="284">
        <v>44533</v>
      </c>
      <c r="O30" s="283" t="s">
        <v>43</v>
      </c>
      <c r="P30" s="279"/>
      <c r="Q30" s="293"/>
      <c r="R30" s="293"/>
      <c r="S30" s="293"/>
      <c r="T30" s="293"/>
      <c r="U30" s="294"/>
      <c r="V30" s="294"/>
      <c r="W30" s="295"/>
      <c r="X30" s="8"/>
      <c r="Y30" s="278"/>
      <c r="Z30" s="294"/>
      <c r="AA30" s="295"/>
      <c r="AB30" s="278"/>
    </row>
    <row r="31" spans="1:28" ht="25.35" customHeight="1">
      <c r="A31" s="282">
        <v>17</v>
      </c>
      <c r="B31" s="286" t="s">
        <v>30</v>
      </c>
      <c r="C31" s="288" t="s">
        <v>390</v>
      </c>
      <c r="D31" s="287">
        <v>782</v>
      </c>
      <c r="E31" s="286" t="s">
        <v>30</v>
      </c>
      <c r="F31" s="286" t="s">
        <v>30</v>
      </c>
      <c r="G31" s="287">
        <v>168</v>
      </c>
      <c r="H31" s="286">
        <v>4</v>
      </c>
      <c r="I31" s="286">
        <f t="shared" si="3"/>
        <v>42</v>
      </c>
      <c r="J31" s="286">
        <v>1</v>
      </c>
      <c r="K31" s="286">
        <v>5</v>
      </c>
      <c r="L31" s="287">
        <v>8091.08</v>
      </c>
      <c r="M31" s="287">
        <v>1669</v>
      </c>
      <c r="N31" s="284">
        <v>44533</v>
      </c>
      <c r="O31" s="283" t="s">
        <v>59</v>
      </c>
      <c r="P31" s="279"/>
      <c r="Q31" s="293"/>
      <c r="R31" s="293"/>
      <c r="S31" s="293"/>
      <c r="T31" s="293"/>
      <c r="U31" s="294"/>
      <c r="V31" s="294"/>
      <c r="W31" s="295"/>
      <c r="X31" s="8"/>
      <c r="Y31" s="294"/>
      <c r="Z31" s="278"/>
      <c r="AA31" s="295"/>
    </row>
    <row r="32" spans="1:28" ht="25.35" customHeight="1">
      <c r="A32" s="282">
        <v>18</v>
      </c>
      <c r="B32" s="91">
        <v>18</v>
      </c>
      <c r="C32" s="288" t="s">
        <v>286</v>
      </c>
      <c r="D32" s="287">
        <v>751.9</v>
      </c>
      <c r="E32" s="287">
        <v>369.5</v>
      </c>
      <c r="F32" s="291">
        <f>(D32-E32)/E32</f>
        <v>1.0349120433017591</v>
      </c>
      <c r="G32" s="287">
        <v>142</v>
      </c>
      <c r="H32" s="286">
        <v>4</v>
      </c>
      <c r="I32" s="286">
        <f t="shared" si="3"/>
        <v>35.5</v>
      </c>
      <c r="J32" s="286">
        <v>2</v>
      </c>
      <c r="K32" s="286">
        <v>16</v>
      </c>
      <c r="L32" s="287">
        <v>140437</v>
      </c>
      <c r="M32" s="287">
        <v>25187</v>
      </c>
      <c r="N32" s="284">
        <v>44456</v>
      </c>
      <c r="O32" s="283" t="s">
        <v>287</v>
      </c>
      <c r="P32" s="279"/>
      <c r="Q32" s="293"/>
      <c r="R32" s="293"/>
      <c r="S32" s="293"/>
      <c r="T32" s="293"/>
      <c r="U32" s="293"/>
      <c r="V32" s="294"/>
      <c r="W32" s="295"/>
      <c r="X32" s="278"/>
      <c r="Y32" s="295"/>
      <c r="Z32" s="294"/>
    </row>
    <row r="33" spans="1:28" ht="24.75" customHeight="1">
      <c r="A33" s="282">
        <v>19</v>
      </c>
      <c r="B33" s="286" t="s">
        <v>30</v>
      </c>
      <c r="C33" s="289" t="s">
        <v>483</v>
      </c>
      <c r="D33" s="287">
        <v>504</v>
      </c>
      <c r="E33" s="286" t="s">
        <v>30</v>
      </c>
      <c r="F33" s="286" t="s">
        <v>30</v>
      </c>
      <c r="G33" s="287">
        <v>56</v>
      </c>
      <c r="H33" s="165">
        <v>1</v>
      </c>
      <c r="I33" s="286">
        <f t="shared" si="3"/>
        <v>56</v>
      </c>
      <c r="J33" s="165">
        <v>1</v>
      </c>
      <c r="K33" s="286" t="s">
        <v>30</v>
      </c>
      <c r="L33" s="287">
        <v>119971</v>
      </c>
      <c r="M33" s="287">
        <v>26757</v>
      </c>
      <c r="N33" s="284">
        <v>41712</v>
      </c>
      <c r="O33" s="283" t="s">
        <v>397</v>
      </c>
      <c r="P33" s="279"/>
      <c r="Q33" s="293"/>
      <c r="R33" s="293"/>
      <c r="S33" s="293"/>
      <c r="T33" s="293"/>
      <c r="U33" s="294"/>
      <c r="V33" s="294"/>
      <c r="W33" s="295"/>
      <c r="X33" s="294"/>
      <c r="Y33" s="278"/>
      <c r="Z33" s="295"/>
    </row>
    <row r="34" spans="1:28" ht="25.35" customHeight="1">
      <c r="A34" s="282">
        <v>20</v>
      </c>
      <c r="B34" s="282">
        <v>28</v>
      </c>
      <c r="C34" s="288" t="s">
        <v>313</v>
      </c>
      <c r="D34" s="287">
        <v>375</v>
      </c>
      <c r="E34" s="286">
        <v>37.19</v>
      </c>
      <c r="F34" s="291">
        <f t="shared" ref="F34:F35" si="4">(D34-E34)/E34</f>
        <v>9.0833557407905356</v>
      </c>
      <c r="G34" s="287">
        <v>70</v>
      </c>
      <c r="H34" s="286">
        <v>2</v>
      </c>
      <c r="I34" s="286">
        <f>G34/H34</f>
        <v>35</v>
      </c>
      <c r="J34" s="286">
        <v>2</v>
      </c>
      <c r="K34" s="286" t="s">
        <v>30</v>
      </c>
      <c r="L34" s="287">
        <v>14471.17</v>
      </c>
      <c r="M34" s="287">
        <v>2658</v>
      </c>
      <c r="N34" s="284">
        <v>44477</v>
      </c>
      <c r="O34" s="283" t="s">
        <v>43</v>
      </c>
      <c r="P34" s="78"/>
      <c r="Q34" s="293"/>
      <c r="R34" s="293"/>
      <c r="S34" s="293"/>
      <c r="T34" s="293"/>
      <c r="U34" s="294"/>
      <c r="V34" s="294"/>
      <c r="W34" s="295"/>
      <c r="X34" s="8"/>
      <c r="Y34" s="294"/>
      <c r="Z34" s="278"/>
      <c r="AA34" s="295"/>
      <c r="AB34" s="278"/>
    </row>
    <row r="35" spans="1:28" ht="25.2" customHeight="1">
      <c r="A35" s="248"/>
      <c r="B35" s="248"/>
      <c r="C35" s="266" t="s">
        <v>85</v>
      </c>
      <c r="D35" s="280">
        <f>SUM(D23:D34)</f>
        <v>587341.40000000014</v>
      </c>
      <c r="E35" s="280">
        <v>472276.51000000007</v>
      </c>
      <c r="F35" s="108">
        <f t="shared" si="4"/>
        <v>0.24363881659072997</v>
      </c>
      <c r="G35" s="280">
        <f t="shared" ref="G35" si="5">SUM(G23:G34)</f>
        <v>96019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28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8" ht="25.35" customHeight="1">
      <c r="A37" s="282">
        <v>21</v>
      </c>
      <c r="B37" s="282">
        <v>21</v>
      </c>
      <c r="C37" s="288" t="s">
        <v>424</v>
      </c>
      <c r="D37" s="287">
        <v>359</v>
      </c>
      <c r="E37" s="287">
        <v>319.77999999999997</v>
      </c>
      <c r="F37" s="291">
        <f>(D37-E37)/E37</f>
        <v>0.12264681968853597</v>
      </c>
      <c r="G37" s="287">
        <v>74</v>
      </c>
      <c r="H37" s="286">
        <v>5</v>
      </c>
      <c r="I37" s="286">
        <f t="shared" ref="I37:I42" si="6">G37/H37</f>
        <v>14.8</v>
      </c>
      <c r="J37" s="286">
        <v>2</v>
      </c>
      <c r="K37" s="286">
        <v>2</v>
      </c>
      <c r="L37" s="287">
        <v>1685.69</v>
      </c>
      <c r="M37" s="287">
        <v>333</v>
      </c>
      <c r="N37" s="284">
        <v>44554</v>
      </c>
      <c r="O37" s="283" t="s">
        <v>183</v>
      </c>
      <c r="P37" s="279"/>
      <c r="Q37" s="293"/>
      <c r="R37" s="293"/>
      <c r="S37" s="293"/>
      <c r="T37" s="293"/>
      <c r="U37" s="294"/>
      <c r="V37" s="294"/>
      <c r="W37" s="294"/>
      <c r="X37" s="295"/>
      <c r="Y37" s="278"/>
      <c r="Z37" s="8"/>
      <c r="AA37" s="295"/>
      <c r="AB37" s="278"/>
    </row>
    <row r="38" spans="1:28" ht="25.35" customHeight="1">
      <c r="A38" s="282">
        <v>22</v>
      </c>
      <c r="B38" s="282">
        <v>9</v>
      </c>
      <c r="C38" s="288" t="s">
        <v>404</v>
      </c>
      <c r="D38" s="287">
        <v>339.66</v>
      </c>
      <c r="E38" s="287">
        <v>3060.21</v>
      </c>
      <c r="F38" s="291">
        <f>(D38-E38)/E38</f>
        <v>-0.88900761712431509</v>
      </c>
      <c r="G38" s="287">
        <v>78</v>
      </c>
      <c r="H38" s="286">
        <v>12</v>
      </c>
      <c r="I38" s="286">
        <f t="shared" si="6"/>
        <v>6.5</v>
      </c>
      <c r="J38" s="286">
        <v>5</v>
      </c>
      <c r="K38" s="286">
        <v>3</v>
      </c>
      <c r="L38" s="287">
        <v>17836.3</v>
      </c>
      <c r="M38" s="287">
        <v>3938</v>
      </c>
      <c r="N38" s="284">
        <v>44547</v>
      </c>
      <c r="O38" s="283" t="s">
        <v>27</v>
      </c>
      <c r="P38" s="279"/>
      <c r="Q38" s="293"/>
      <c r="R38" s="293"/>
      <c r="S38" s="293"/>
      <c r="T38" s="293"/>
      <c r="U38" s="294"/>
      <c r="V38" s="294"/>
      <c r="W38" s="278"/>
      <c r="X38" s="295"/>
      <c r="Y38" s="295"/>
      <c r="Z38" s="294"/>
    </row>
    <row r="39" spans="1:28" ht="25.35" customHeight="1">
      <c r="A39" s="282">
        <v>23</v>
      </c>
      <c r="B39" s="282">
        <v>30</v>
      </c>
      <c r="C39" s="288" t="s">
        <v>392</v>
      </c>
      <c r="D39" s="287">
        <v>204</v>
      </c>
      <c r="E39" s="287">
        <v>32</v>
      </c>
      <c r="F39" s="291">
        <f>(D39-E39)/E39</f>
        <v>5.375</v>
      </c>
      <c r="G39" s="287">
        <v>43</v>
      </c>
      <c r="H39" s="286">
        <v>2</v>
      </c>
      <c r="I39" s="286">
        <f t="shared" si="6"/>
        <v>21.5</v>
      </c>
      <c r="J39" s="286">
        <v>2</v>
      </c>
      <c r="K39" s="286">
        <v>4</v>
      </c>
      <c r="L39" s="287">
        <v>7893</v>
      </c>
      <c r="M39" s="287">
        <v>1354</v>
      </c>
      <c r="N39" s="284">
        <v>44540</v>
      </c>
      <c r="O39" s="283" t="s">
        <v>32</v>
      </c>
      <c r="P39" s="279"/>
      <c r="Q39" s="293"/>
      <c r="R39" s="293"/>
      <c r="S39" s="293"/>
      <c r="T39" s="293"/>
      <c r="U39" s="294"/>
      <c r="V39" s="294"/>
      <c r="W39" s="295"/>
      <c r="X39" s="8"/>
      <c r="Y39" s="278"/>
      <c r="Z39" s="294"/>
      <c r="AA39" s="295"/>
      <c r="AB39" s="278"/>
    </row>
    <row r="40" spans="1:28" ht="25.35" customHeight="1">
      <c r="A40" s="282">
        <v>24</v>
      </c>
      <c r="B40" s="282">
        <v>17</v>
      </c>
      <c r="C40" s="288" t="s">
        <v>360</v>
      </c>
      <c r="D40" s="287">
        <v>175.5</v>
      </c>
      <c r="E40" s="287">
        <v>393.66</v>
      </c>
      <c r="F40" s="291">
        <f>(D40-E40)/E40</f>
        <v>-0.55418381344307277</v>
      </c>
      <c r="G40" s="287">
        <v>42</v>
      </c>
      <c r="H40" s="286">
        <v>1</v>
      </c>
      <c r="I40" s="286">
        <f t="shared" si="6"/>
        <v>42</v>
      </c>
      <c r="J40" s="286">
        <v>1</v>
      </c>
      <c r="K40" s="286">
        <v>7</v>
      </c>
      <c r="L40" s="287">
        <v>27907.119999999999</v>
      </c>
      <c r="M40" s="287">
        <v>4955</v>
      </c>
      <c r="N40" s="284">
        <v>44519</v>
      </c>
      <c r="O40" s="283" t="s">
        <v>361</v>
      </c>
      <c r="P40" s="279"/>
      <c r="Q40" s="293"/>
      <c r="R40" s="293"/>
      <c r="S40" s="293"/>
      <c r="T40" s="293"/>
      <c r="U40" s="294"/>
      <c r="V40" s="294"/>
      <c r="W40" s="295"/>
      <c r="X40" s="294"/>
      <c r="Y40" s="295"/>
      <c r="Z40" s="278"/>
    </row>
    <row r="41" spans="1:28" ht="25.35" customHeight="1">
      <c r="A41" s="282">
        <v>25</v>
      </c>
      <c r="B41" s="290" t="s">
        <v>30</v>
      </c>
      <c r="C41" s="288" t="s">
        <v>285</v>
      </c>
      <c r="D41" s="287">
        <v>175</v>
      </c>
      <c r="E41" s="286" t="s">
        <v>30</v>
      </c>
      <c r="F41" s="286" t="s">
        <v>30</v>
      </c>
      <c r="G41" s="287">
        <v>47</v>
      </c>
      <c r="H41" s="286">
        <v>1</v>
      </c>
      <c r="I41" s="286">
        <f t="shared" si="6"/>
        <v>47</v>
      </c>
      <c r="J41" s="286">
        <v>1</v>
      </c>
      <c r="K41" s="286" t="s">
        <v>30</v>
      </c>
      <c r="L41" s="287">
        <v>450472.25</v>
      </c>
      <c r="M41" s="287">
        <v>67485</v>
      </c>
      <c r="N41" s="284">
        <v>44456</v>
      </c>
      <c r="O41" s="283" t="s">
        <v>34</v>
      </c>
      <c r="P41" s="279"/>
      <c r="Q41" s="293"/>
      <c r="R41" s="293"/>
      <c r="S41" s="293"/>
      <c r="T41" s="293"/>
      <c r="U41" s="294"/>
      <c r="V41" s="294"/>
      <c r="W41" s="295"/>
      <c r="X41" s="278"/>
      <c r="Y41" s="294"/>
      <c r="Z41" s="295"/>
      <c r="AA41" s="8"/>
      <c r="AB41" s="278"/>
    </row>
    <row r="42" spans="1:28" ht="25.35" customHeight="1">
      <c r="A42" s="282">
        <v>26</v>
      </c>
      <c r="B42" s="290" t="s">
        <v>30</v>
      </c>
      <c r="C42" s="288" t="s">
        <v>350</v>
      </c>
      <c r="D42" s="287">
        <v>129</v>
      </c>
      <c r="E42" s="286" t="s">
        <v>30</v>
      </c>
      <c r="F42" s="286" t="s">
        <v>30</v>
      </c>
      <c r="G42" s="287">
        <v>25</v>
      </c>
      <c r="H42" s="286">
        <v>2</v>
      </c>
      <c r="I42" s="286">
        <f t="shared" si="6"/>
        <v>12.5</v>
      </c>
      <c r="J42" s="286">
        <v>1</v>
      </c>
      <c r="K42" s="286" t="s">
        <v>30</v>
      </c>
      <c r="L42" s="287">
        <v>17055</v>
      </c>
      <c r="M42" s="287">
        <v>3916</v>
      </c>
      <c r="N42" s="284">
        <v>44512</v>
      </c>
      <c r="O42" s="283" t="s">
        <v>33</v>
      </c>
      <c r="P42" s="279"/>
      <c r="Q42" s="293"/>
      <c r="R42" s="293"/>
      <c r="S42" s="293"/>
      <c r="T42" s="295"/>
      <c r="U42" s="295"/>
      <c r="V42" s="294"/>
      <c r="W42" s="295"/>
      <c r="X42" s="278"/>
      <c r="Y42" s="294"/>
      <c r="Z42" s="295"/>
      <c r="AA42" s="8"/>
      <c r="AB42" s="278"/>
    </row>
    <row r="43" spans="1:28" ht="25.35" customHeight="1">
      <c r="A43" s="282">
        <v>27</v>
      </c>
      <c r="B43" s="282">
        <v>24</v>
      </c>
      <c r="C43" s="288" t="s">
        <v>362</v>
      </c>
      <c r="D43" s="287">
        <v>103.5</v>
      </c>
      <c r="E43" s="287">
        <v>130</v>
      </c>
      <c r="F43" s="291">
        <f>(D43-E43)/E43</f>
        <v>-0.20384615384615384</v>
      </c>
      <c r="G43" s="287">
        <v>27</v>
      </c>
      <c r="H43" s="286" t="s">
        <v>30</v>
      </c>
      <c r="I43" s="286" t="s">
        <v>30</v>
      </c>
      <c r="J43" s="286">
        <v>2</v>
      </c>
      <c r="K43" s="286">
        <v>7</v>
      </c>
      <c r="L43" s="287">
        <v>2590.41</v>
      </c>
      <c r="M43" s="287">
        <v>491</v>
      </c>
      <c r="N43" s="284">
        <v>44519</v>
      </c>
      <c r="O43" s="283" t="s">
        <v>99</v>
      </c>
      <c r="P43" s="279"/>
      <c r="Q43" s="293"/>
      <c r="R43" s="293"/>
      <c r="S43" s="293"/>
      <c r="T43" s="293"/>
      <c r="U43" s="294"/>
      <c r="V43" s="294"/>
      <c r="W43" s="295"/>
      <c r="X43" s="278"/>
      <c r="Y43" s="294"/>
      <c r="Z43" s="295"/>
      <c r="AA43" s="8"/>
      <c r="AB43" s="278"/>
    </row>
    <row r="44" spans="1:28" ht="25.35" customHeight="1">
      <c r="A44" s="282">
        <v>28</v>
      </c>
      <c r="B44" s="290" t="s">
        <v>30</v>
      </c>
      <c r="C44" s="288" t="s">
        <v>244</v>
      </c>
      <c r="D44" s="287">
        <v>102</v>
      </c>
      <c r="E44" s="286" t="s">
        <v>30</v>
      </c>
      <c r="F44" s="286" t="s">
        <v>30</v>
      </c>
      <c r="G44" s="287">
        <v>18</v>
      </c>
      <c r="H44" s="286">
        <v>1</v>
      </c>
      <c r="I44" s="286">
        <f>G44/H44</f>
        <v>18</v>
      </c>
      <c r="J44" s="286">
        <v>1</v>
      </c>
      <c r="K44" s="286" t="s">
        <v>30</v>
      </c>
      <c r="L44" s="287">
        <v>11641.86</v>
      </c>
      <c r="M44" s="287">
        <v>2454</v>
      </c>
      <c r="N44" s="284">
        <v>44421</v>
      </c>
      <c r="O44" s="283" t="s">
        <v>43</v>
      </c>
      <c r="P44" s="279"/>
      <c r="Q44" s="293"/>
      <c r="W44" s="8"/>
      <c r="X44" s="278"/>
      <c r="Y44" s="278"/>
      <c r="Z44" s="33"/>
    </row>
    <row r="45" spans="1:28" ht="25.35" customHeight="1">
      <c r="A45" s="282">
        <v>29</v>
      </c>
      <c r="B45" s="290" t="s">
        <v>30</v>
      </c>
      <c r="C45" s="170" t="s">
        <v>75</v>
      </c>
      <c r="D45" s="287">
        <v>96</v>
      </c>
      <c r="E45" s="286" t="s">
        <v>30</v>
      </c>
      <c r="F45" s="286" t="s">
        <v>30</v>
      </c>
      <c r="G45" s="287">
        <v>25</v>
      </c>
      <c r="H45" s="286">
        <v>1</v>
      </c>
      <c r="I45" s="286">
        <f>G45/H45</f>
        <v>25</v>
      </c>
      <c r="J45" s="286">
        <v>1</v>
      </c>
      <c r="K45" s="286" t="s">
        <v>30</v>
      </c>
      <c r="L45" s="287">
        <v>24280</v>
      </c>
      <c r="M45" s="287">
        <v>4305</v>
      </c>
      <c r="N45" s="284">
        <v>44323</v>
      </c>
      <c r="O45" s="283" t="s">
        <v>32</v>
      </c>
      <c r="P45" s="279"/>
      <c r="Q45" s="293"/>
      <c r="R45" s="293"/>
      <c r="S45" s="293"/>
      <c r="T45" s="293"/>
      <c r="U45" s="294"/>
      <c r="V45" s="294"/>
      <c r="W45" s="278"/>
      <c r="X45" s="295"/>
      <c r="Y45" s="295"/>
      <c r="Z45" s="294"/>
    </row>
    <row r="46" spans="1:28" ht="25.35" customHeight="1">
      <c r="A46" s="282">
        <v>30</v>
      </c>
      <c r="B46" s="282">
        <v>20</v>
      </c>
      <c r="C46" s="288" t="s">
        <v>415</v>
      </c>
      <c r="D46" s="287">
        <v>82</v>
      </c>
      <c r="E46" s="287">
        <v>338.5</v>
      </c>
      <c r="F46" s="291">
        <f>(D46-E46)/E46</f>
        <v>-0.75775480059084199</v>
      </c>
      <c r="G46" s="287">
        <v>21</v>
      </c>
      <c r="H46" s="286" t="s">
        <v>30</v>
      </c>
      <c r="I46" s="286" t="s">
        <v>30</v>
      </c>
      <c r="J46" s="286">
        <v>3</v>
      </c>
      <c r="K46" s="286">
        <v>3</v>
      </c>
      <c r="L46" s="287">
        <v>1134</v>
      </c>
      <c r="M46" s="287">
        <v>225</v>
      </c>
      <c r="N46" s="284">
        <v>44547</v>
      </c>
      <c r="O46" s="283" t="s">
        <v>231</v>
      </c>
      <c r="P46" s="279"/>
      <c r="Q46" s="293"/>
      <c r="R46" s="293"/>
      <c r="S46" s="293"/>
      <c r="T46" s="293"/>
      <c r="U46" s="294"/>
      <c r="V46" s="294"/>
      <c r="W46" s="294"/>
      <c r="X46" s="8"/>
      <c r="Y46" s="278"/>
      <c r="Z46" s="294"/>
      <c r="AA46" s="295"/>
      <c r="AB46" s="278"/>
    </row>
    <row r="47" spans="1:28" ht="25.2" customHeight="1">
      <c r="A47" s="248"/>
      <c r="B47" s="248"/>
      <c r="C47" s="266" t="s">
        <v>116</v>
      </c>
      <c r="D47" s="280">
        <f>SUM(D35:D46)</f>
        <v>589107.06000000017</v>
      </c>
      <c r="E47" s="280">
        <v>473399.22000000009</v>
      </c>
      <c r="F47" s="108">
        <f>(D47-E47)/E47</f>
        <v>0.24441916063993527</v>
      </c>
      <c r="G47" s="280">
        <f t="shared" ref="G47" si="7">SUM(G35:G46)</f>
        <v>96419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28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8" ht="25.35" customHeight="1">
      <c r="A49" s="282">
        <v>31</v>
      </c>
      <c r="B49" s="282">
        <v>25</v>
      </c>
      <c r="C49" s="289" t="s">
        <v>98</v>
      </c>
      <c r="D49" s="287">
        <v>59</v>
      </c>
      <c r="E49" s="287">
        <v>113</v>
      </c>
      <c r="F49" s="291">
        <f>(D49-E49)/E49</f>
        <v>-0.47787610619469029</v>
      </c>
      <c r="G49" s="287">
        <v>12</v>
      </c>
      <c r="H49" s="286" t="s">
        <v>30</v>
      </c>
      <c r="I49" s="286" t="s">
        <v>30</v>
      </c>
      <c r="J49" s="286">
        <v>1</v>
      </c>
      <c r="K49" s="286">
        <v>34</v>
      </c>
      <c r="L49" s="287">
        <v>17746.05</v>
      </c>
      <c r="M49" s="287">
        <v>3189</v>
      </c>
      <c r="N49" s="284">
        <v>44330</v>
      </c>
      <c r="O49" s="283" t="s">
        <v>99</v>
      </c>
      <c r="P49" s="279"/>
      <c r="Q49" s="293"/>
      <c r="R49" s="293"/>
      <c r="S49" s="293"/>
      <c r="T49" s="293"/>
      <c r="U49" s="294"/>
      <c r="V49" s="294"/>
      <c r="W49" s="294"/>
      <c r="X49" s="8"/>
      <c r="Y49" s="278"/>
      <c r="Z49" s="294"/>
      <c r="AA49" s="295"/>
      <c r="AB49" s="278"/>
    </row>
    <row r="50" spans="1:28" ht="25.35" customHeight="1">
      <c r="A50" s="282">
        <v>32</v>
      </c>
      <c r="B50" s="282">
        <v>32</v>
      </c>
      <c r="C50" s="288" t="s">
        <v>374</v>
      </c>
      <c r="D50" s="287">
        <v>47</v>
      </c>
      <c r="E50" s="287">
        <v>23</v>
      </c>
      <c r="F50" s="291">
        <f>(D50-E50)/E50</f>
        <v>1.0434782608695652</v>
      </c>
      <c r="G50" s="287">
        <v>9</v>
      </c>
      <c r="H50" s="286">
        <v>1</v>
      </c>
      <c r="I50" s="286">
        <f>G50/H50</f>
        <v>9</v>
      </c>
      <c r="J50" s="286">
        <v>1</v>
      </c>
      <c r="K50" s="286">
        <v>4</v>
      </c>
      <c r="L50" s="287">
        <v>4253.8</v>
      </c>
      <c r="M50" s="287">
        <v>870</v>
      </c>
      <c r="N50" s="284">
        <v>44526</v>
      </c>
      <c r="O50" s="283" t="s">
        <v>287</v>
      </c>
      <c r="P50" s="279"/>
      <c r="Q50" s="293"/>
      <c r="R50" s="293"/>
      <c r="S50" s="293"/>
      <c r="T50" s="293"/>
      <c r="U50" s="294"/>
      <c r="V50" s="294"/>
      <c r="W50" s="294"/>
      <c r="Y50" s="295"/>
      <c r="Z50" s="278"/>
      <c r="AA50" s="295"/>
    </row>
    <row r="51" spans="1:28" ht="25.35" customHeight="1">
      <c r="A51" s="282">
        <v>33</v>
      </c>
      <c r="B51" s="282">
        <v>27</v>
      </c>
      <c r="C51" s="288" t="s">
        <v>425</v>
      </c>
      <c r="D51" s="287">
        <v>36</v>
      </c>
      <c r="E51" s="287">
        <v>42</v>
      </c>
      <c r="F51" s="291">
        <f>(D51-E51)/E51</f>
        <v>-0.14285714285714285</v>
      </c>
      <c r="G51" s="287">
        <v>6</v>
      </c>
      <c r="H51" s="286">
        <v>1</v>
      </c>
      <c r="I51" s="286">
        <f>G51/H51</f>
        <v>6</v>
      </c>
      <c r="J51" s="286">
        <v>1</v>
      </c>
      <c r="K51" s="286" t="s">
        <v>30</v>
      </c>
      <c r="L51" s="287">
        <v>1235161</v>
      </c>
      <c r="M51" s="287">
        <v>210020</v>
      </c>
      <c r="N51" s="284">
        <v>43406</v>
      </c>
      <c r="O51" s="283" t="s">
        <v>426</v>
      </c>
      <c r="P51" s="279"/>
      <c r="Q51" s="293"/>
      <c r="R51" s="293"/>
      <c r="S51" s="293"/>
      <c r="T51" s="293"/>
      <c r="U51" s="294"/>
      <c r="V51" s="294"/>
      <c r="W51" s="294"/>
      <c r="X51" s="8"/>
      <c r="Y51" s="294"/>
      <c r="Z51" s="294"/>
      <c r="AA51" s="295"/>
      <c r="AB51" s="278"/>
    </row>
    <row r="52" spans="1:28" ht="25.35" customHeight="1">
      <c r="A52" s="282">
        <v>34</v>
      </c>
      <c r="B52" s="290" t="s">
        <v>30</v>
      </c>
      <c r="C52" s="288" t="s">
        <v>388</v>
      </c>
      <c r="D52" s="287">
        <v>12</v>
      </c>
      <c r="E52" s="286" t="s">
        <v>30</v>
      </c>
      <c r="F52" s="286" t="s">
        <v>30</v>
      </c>
      <c r="G52" s="287">
        <v>3</v>
      </c>
      <c r="H52" s="286" t="s">
        <v>30</v>
      </c>
      <c r="I52" s="286" t="s">
        <v>30</v>
      </c>
      <c r="J52" s="286">
        <v>1</v>
      </c>
      <c r="K52" s="286" t="s">
        <v>30</v>
      </c>
      <c r="L52" s="287">
        <v>7206</v>
      </c>
      <c r="M52" s="287">
        <v>1561</v>
      </c>
      <c r="N52" s="284">
        <v>44533</v>
      </c>
      <c r="O52" s="283" t="s">
        <v>31</v>
      </c>
      <c r="P52" s="279"/>
      <c r="Q52" s="293"/>
      <c r="R52" s="293"/>
      <c r="S52" s="293"/>
      <c r="T52" s="293"/>
      <c r="U52" s="293"/>
      <c r="V52" s="294"/>
      <c r="W52" s="294"/>
      <c r="X52" s="278"/>
      <c r="Y52" s="295"/>
      <c r="Z52" s="295"/>
    </row>
    <row r="53" spans="1:28" ht="25.35" customHeight="1">
      <c r="A53" s="282">
        <v>25</v>
      </c>
      <c r="B53" s="282">
        <v>31</v>
      </c>
      <c r="C53" s="288" t="s">
        <v>416</v>
      </c>
      <c r="D53" s="287">
        <v>4</v>
      </c>
      <c r="E53" s="287">
        <v>25</v>
      </c>
      <c r="F53" s="291">
        <f>(D53-E53)/E53</f>
        <v>-0.84</v>
      </c>
      <c r="G53" s="287">
        <v>1</v>
      </c>
      <c r="H53" s="286" t="s">
        <v>30</v>
      </c>
      <c r="I53" s="286" t="s">
        <v>30</v>
      </c>
      <c r="J53" s="286">
        <v>1</v>
      </c>
      <c r="K53" s="286">
        <v>0</v>
      </c>
      <c r="L53" s="287">
        <v>222</v>
      </c>
      <c r="M53" s="287">
        <v>79</v>
      </c>
      <c r="N53" s="284" t="s">
        <v>190</v>
      </c>
      <c r="O53" s="283" t="s">
        <v>31</v>
      </c>
      <c r="P53" s="78"/>
      <c r="Q53" s="293"/>
      <c r="R53" s="293"/>
      <c r="S53" s="295"/>
      <c r="T53" s="295"/>
      <c r="U53" s="294"/>
      <c r="V53" s="294"/>
      <c r="W53" s="278"/>
      <c r="Y53" s="295"/>
      <c r="Z53" s="295"/>
      <c r="AA53" s="294"/>
    </row>
    <row r="54" spans="1:28" ht="25.35" customHeight="1">
      <c r="A54" s="248"/>
      <c r="B54" s="248"/>
      <c r="C54" s="266" t="s">
        <v>219</v>
      </c>
      <c r="D54" s="280">
        <f>SUM(D47:D53)</f>
        <v>589265.06000000017</v>
      </c>
      <c r="E54" s="280">
        <v>473447.22000000009</v>
      </c>
      <c r="F54" s="108">
        <f>(D54-E54)/E54</f>
        <v>0.2446267188980433</v>
      </c>
      <c r="G54" s="280">
        <f t="shared" ref="G54" si="8">SUM(G47:G53)</f>
        <v>96450</v>
      </c>
      <c r="H54" s="280"/>
      <c r="I54" s="251"/>
      <c r="J54" s="250"/>
      <c r="K54" s="252"/>
      <c r="L54" s="253"/>
      <c r="M54" s="257"/>
      <c r="N54" s="254"/>
      <c r="O54" s="281"/>
      <c r="R54" s="279"/>
    </row>
    <row r="55" spans="1:28" ht="23.1" customHeight="1"/>
    <row r="56" spans="1:28" ht="17.25" customHeight="1"/>
    <row r="67" spans="16:18">
      <c r="R67" s="279"/>
    </row>
    <row r="72" spans="16:18">
      <c r="P72" s="279"/>
    </row>
    <row r="76" spans="16:18" ht="12" customHeight="1"/>
  </sheetData>
  <sortState xmlns:xlrd2="http://schemas.microsoft.com/office/spreadsheetml/2017/richdata2" ref="B13:O53">
    <sortCondition descending="1" ref="D13:D53"/>
  </sortState>
  <mergeCells count="19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G6:G7"/>
    <mergeCell ref="A5:A8"/>
    <mergeCell ref="B5:B8"/>
    <mergeCell ref="C5:C8"/>
    <mergeCell ref="F5:F8"/>
    <mergeCell ref="H5:H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2972-D62F-4B57-8DD1-CB3A4D4CB3BC}">
  <dimension ref="A1:AB73"/>
  <sheetViews>
    <sheetView topLeftCell="A31" zoomScale="60" zoomScaleNormal="60" workbookViewId="0">
      <selection activeCell="A50" sqref="A50:XFD50"/>
    </sheetView>
  </sheetViews>
  <sheetFormatPr defaultColWidth="8.88671875" defaultRowHeight="14.4"/>
  <cols>
    <col min="1" max="1" width="4.109375" style="277" customWidth="1"/>
    <col min="2" max="2" width="5.88671875" style="277" customWidth="1"/>
    <col min="3" max="3" width="29.44140625" style="277" customWidth="1"/>
    <col min="4" max="4" width="13.44140625" style="277" customWidth="1"/>
    <col min="5" max="5" width="14" style="277" customWidth="1"/>
    <col min="6" max="6" width="15.44140625" style="277" customWidth="1"/>
    <col min="7" max="7" width="12.109375" style="277" bestFit="1" customWidth="1"/>
    <col min="8" max="8" width="10.88671875" style="277" customWidth="1"/>
    <col min="9" max="9" width="12" style="277" customWidth="1"/>
    <col min="10" max="10" width="10.5546875" style="277" customWidth="1"/>
    <col min="11" max="11" width="12.109375" style="277" bestFit="1" customWidth="1"/>
    <col min="12" max="12" width="13.44140625" style="277" customWidth="1"/>
    <col min="13" max="13" width="13" style="277" customWidth="1"/>
    <col min="14" max="14" width="14" style="277" customWidth="1"/>
    <col min="15" max="15" width="15.44140625" style="277" customWidth="1"/>
    <col min="16" max="16" width="6.44140625" style="277" customWidth="1"/>
    <col min="17" max="17" width="8.44140625" style="277" customWidth="1"/>
    <col min="18" max="19" width="8.5546875" style="277" customWidth="1"/>
    <col min="20" max="20" width="13.88671875" style="277" customWidth="1"/>
    <col min="21" max="21" width="12.33203125" style="277" customWidth="1"/>
    <col min="22" max="22" width="11.88671875" style="277" bestFit="1" customWidth="1"/>
    <col min="23" max="23" width="14.88671875" style="277" customWidth="1"/>
    <col min="24" max="24" width="10.88671875" style="277" bestFit="1" customWidth="1"/>
    <col min="25" max="25" width="12" style="277" bestFit="1" customWidth="1"/>
    <col min="26" max="26" width="13.6640625" style="277" customWidth="1"/>
    <col min="27" max="27" width="12.5546875" style="277" bestFit="1" customWidth="1"/>
    <col min="28" max="16384" width="8.88671875" style="277"/>
  </cols>
  <sheetData>
    <row r="1" spans="1:28" ht="19.5" customHeight="1">
      <c r="E1" s="235" t="s">
        <v>419</v>
      </c>
      <c r="F1" s="235"/>
      <c r="G1" s="235"/>
      <c r="H1" s="235"/>
      <c r="I1" s="235"/>
    </row>
    <row r="2" spans="1:28" ht="19.5" customHeight="1">
      <c r="E2" s="235" t="s">
        <v>420</v>
      </c>
      <c r="F2" s="235"/>
      <c r="G2" s="235"/>
      <c r="H2" s="235"/>
      <c r="I2" s="235"/>
      <c r="J2" s="235"/>
      <c r="K2" s="235"/>
    </row>
    <row r="4" spans="1:28" ht="15.75" customHeight="1" thickBot="1"/>
    <row r="5" spans="1:28" ht="15" customHeight="1">
      <c r="A5" s="345"/>
      <c r="B5" s="345"/>
      <c r="C5" s="342" t="s">
        <v>0</v>
      </c>
      <c r="D5" s="236"/>
      <c r="E5" s="236"/>
      <c r="F5" s="342" t="s">
        <v>3</v>
      </c>
      <c r="G5" s="236"/>
      <c r="H5" s="342" t="s">
        <v>5</v>
      </c>
      <c r="I5" s="342" t="s">
        <v>6</v>
      </c>
      <c r="J5" s="342" t="s">
        <v>7</v>
      </c>
      <c r="K5" s="342" t="s">
        <v>8</v>
      </c>
      <c r="L5" s="342" t="s">
        <v>10</v>
      </c>
      <c r="M5" s="342" t="s">
        <v>9</v>
      </c>
      <c r="N5" s="342" t="s">
        <v>11</v>
      </c>
      <c r="O5" s="342" t="s">
        <v>12</v>
      </c>
    </row>
    <row r="6" spans="1:28">
      <c r="A6" s="346"/>
      <c r="B6" s="346"/>
      <c r="C6" s="343"/>
      <c r="D6" s="237" t="s">
        <v>421</v>
      </c>
      <c r="E6" s="237" t="s">
        <v>407</v>
      </c>
      <c r="F6" s="343"/>
      <c r="G6" s="343" t="s">
        <v>421</v>
      </c>
      <c r="H6" s="343"/>
      <c r="I6" s="343"/>
      <c r="J6" s="343"/>
      <c r="K6" s="343"/>
      <c r="L6" s="343"/>
      <c r="M6" s="343"/>
      <c r="N6" s="343"/>
      <c r="O6" s="343"/>
    </row>
    <row r="7" spans="1:28">
      <c r="A7" s="346"/>
      <c r="B7" s="346"/>
      <c r="C7" s="343"/>
      <c r="D7" s="237" t="s">
        <v>1</v>
      </c>
      <c r="E7" s="237" t="s">
        <v>1</v>
      </c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28" ht="18" customHeight="1" thickBot="1">
      <c r="A8" s="347"/>
      <c r="B8" s="347"/>
      <c r="C8" s="344"/>
      <c r="D8" s="238" t="s">
        <v>2</v>
      </c>
      <c r="E8" s="238" t="s">
        <v>2</v>
      </c>
      <c r="F8" s="344"/>
      <c r="G8" s="237" t="s">
        <v>4</v>
      </c>
      <c r="H8" s="344"/>
      <c r="I8" s="344"/>
      <c r="J8" s="344"/>
      <c r="K8" s="344"/>
      <c r="L8" s="344"/>
      <c r="M8" s="344"/>
      <c r="N8" s="344"/>
      <c r="O8" s="344"/>
      <c r="R8" s="8"/>
    </row>
    <row r="9" spans="1:28" ht="15" customHeight="1">
      <c r="A9" s="345"/>
      <c r="B9" s="345"/>
      <c r="C9" s="342" t="s">
        <v>13</v>
      </c>
      <c r="D9" s="312"/>
      <c r="E9" s="312"/>
      <c r="F9" s="342" t="s">
        <v>15</v>
      </c>
      <c r="G9" s="312"/>
      <c r="H9" s="241" t="s">
        <v>18</v>
      </c>
      <c r="I9" s="342" t="s">
        <v>28</v>
      </c>
      <c r="J9" s="236" t="s">
        <v>19</v>
      </c>
      <c r="K9" s="236" t="s">
        <v>20</v>
      </c>
      <c r="L9" s="242" t="s">
        <v>22</v>
      </c>
      <c r="M9" s="236" t="s">
        <v>23</v>
      </c>
      <c r="N9" s="236" t="s">
        <v>24</v>
      </c>
      <c r="O9" s="342" t="s">
        <v>26</v>
      </c>
      <c r="R9" s="8"/>
    </row>
    <row r="10" spans="1:28" ht="21.6">
      <c r="A10" s="346"/>
      <c r="B10" s="346"/>
      <c r="C10" s="343"/>
      <c r="D10" s="313" t="s">
        <v>422</v>
      </c>
      <c r="E10" s="313" t="s">
        <v>408</v>
      </c>
      <c r="F10" s="343"/>
      <c r="G10" s="313" t="s">
        <v>422</v>
      </c>
      <c r="H10" s="237" t="s">
        <v>17</v>
      </c>
      <c r="I10" s="343"/>
      <c r="J10" s="237" t="s">
        <v>17</v>
      </c>
      <c r="K10" s="237" t="s">
        <v>21</v>
      </c>
      <c r="L10" s="244" t="s">
        <v>14</v>
      </c>
      <c r="M10" s="237" t="s">
        <v>16</v>
      </c>
      <c r="N10" s="237" t="s">
        <v>25</v>
      </c>
      <c r="O10" s="343"/>
      <c r="R10" s="8"/>
    </row>
    <row r="11" spans="1:28">
      <c r="A11" s="346"/>
      <c r="B11" s="346"/>
      <c r="C11" s="343"/>
      <c r="D11" s="313" t="s">
        <v>14</v>
      </c>
      <c r="E11" s="237" t="s">
        <v>14</v>
      </c>
      <c r="F11" s="343"/>
      <c r="G11" s="313" t="s">
        <v>16</v>
      </c>
      <c r="H11" s="239"/>
      <c r="I11" s="343"/>
      <c r="J11" s="239"/>
      <c r="K11" s="239"/>
      <c r="L11" s="244" t="s">
        <v>2</v>
      </c>
      <c r="M11" s="237" t="s">
        <v>17</v>
      </c>
      <c r="N11" s="239"/>
      <c r="O11" s="343"/>
      <c r="R11" s="279"/>
      <c r="T11" s="279"/>
      <c r="U11" s="278"/>
    </row>
    <row r="12" spans="1:28" ht="15.6" customHeight="1" thickBot="1">
      <c r="A12" s="346"/>
      <c r="B12" s="347"/>
      <c r="C12" s="344"/>
      <c r="D12" s="314"/>
      <c r="E12" s="238" t="s">
        <v>2</v>
      </c>
      <c r="F12" s="344"/>
      <c r="G12" s="314" t="s">
        <v>17</v>
      </c>
      <c r="H12" s="263"/>
      <c r="I12" s="344"/>
      <c r="J12" s="263"/>
      <c r="K12" s="263"/>
      <c r="L12" s="263"/>
      <c r="M12" s="263"/>
      <c r="N12" s="263"/>
      <c r="O12" s="344"/>
      <c r="R12" s="279"/>
      <c r="T12" s="279"/>
      <c r="U12" s="278"/>
      <c r="V12" s="278"/>
      <c r="W12" s="33"/>
      <c r="Y12" s="278"/>
      <c r="Z12" s="278"/>
      <c r="AA12" s="8"/>
    </row>
    <row r="13" spans="1:28" ht="25.35" customHeight="1">
      <c r="A13" s="282">
        <v>1</v>
      </c>
      <c r="B13" s="296">
        <v>1</v>
      </c>
      <c r="C13" s="288" t="s">
        <v>412</v>
      </c>
      <c r="D13" s="287">
        <v>162611.88</v>
      </c>
      <c r="E13" s="286">
        <v>302635.02</v>
      </c>
      <c r="F13" s="291">
        <f>(D13-E13)/E13</f>
        <v>-0.46267989738927107</v>
      </c>
      <c r="G13" s="287">
        <v>23838</v>
      </c>
      <c r="H13" s="286">
        <v>248</v>
      </c>
      <c r="I13" s="286">
        <f t="shared" ref="I13:I18" si="0">G13/H13</f>
        <v>96.120967741935488</v>
      </c>
      <c r="J13" s="286">
        <v>13</v>
      </c>
      <c r="K13" s="286">
        <v>2</v>
      </c>
      <c r="L13" s="287">
        <v>492004.57</v>
      </c>
      <c r="M13" s="287">
        <v>70892</v>
      </c>
      <c r="N13" s="284">
        <v>44547</v>
      </c>
      <c r="O13" s="283" t="s">
        <v>73</v>
      </c>
      <c r="P13" s="279"/>
      <c r="Q13" s="293"/>
      <c r="R13" s="293"/>
      <c r="S13" s="293"/>
      <c r="T13" s="293"/>
      <c r="U13" s="294"/>
      <c r="V13" s="294"/>
      <c r="W13" s="278"/>
      <c r="X13" s="278"/>
      <c r="Y13" s="295"/>
      <c r="Z13" s="294"/>
      <c r="AA13" s="295"/>
    </row>
    <row r="14" spans="1:28" ht="25.35" customHeight="1">
      <c r="A14" s="282">
        <v>2</v>
      </c>
      <c r="B14" s="282" t="s">
        <v>67</v>
      </c>
      <c r="C14" s="288" t="s">
        <v>411</v>
      </c>
      <c r="D14" s="287">
        <v>83508.75</v>
      </c>
      <c r="E14" s="291" t="s">
        <v>30</v>
      </c>
      <c r="F14" s="291" t="s">
        <v>30</v>
      </c>
      <c r="G14" s="287">
        <v>17395</v>
      </c>
      <c r="H14" s="286">
        <v>371</v>
      </c>
      <c r="I14" s="286">
        <f t="shared" si="0"/>
        <v>46.886792452830186</v>
      </c>
      <c r="J14" s="286">
        <v>19</v>
      </c>
      <c r="K14" s="286">
        <v>1</v>
      </c>
      <c r="L14" s="287">
        <v>112002</v>
      </c>
      <c r="M14" s="287">
        <v>23740</v>
      </c>
      <c r="N14" s="284">
        <v>44554</v>
      </c>
      <c r="O14" s="283" t="s">
        <v>52</v>
      </c>
      <c r="P14" s="279"/>
      <c r="Q14" s="293"/>
      <c r="R14" s="293"/>
      <c r="S14" s="293"/>
      <c r="T14" s="293"/>
      <c r="U14" s="294"/>
      <c r="V14" s="294"/>
      <c r="W14" s="295"/>
      <c r="X14" s="295"/>
      <c r="Y14" s="294"/>
      <c r="Z14" s="278"/>
      <c r="AA14" s="8"/>
      <c r="AB14" s="278"/>
    </row>
    <row r="15" spans="1:28" ht="25.35" customHeight="1">
      <c r="A15" s="282">
        <v>3</v>
      </c>
      <c r="B15" s="282" t="s">
        <v>67</v>
      </c>
      <c r="C15" s="288" t="s">
        <v>417</v>
      </c>
      <c r="D15" s="287">
        <v>80984</v>
      </c>
      <c r="E15" s="291" t="s">
        <v>30</v>
      </c>
      <c r="F15" s="291" t="s">
        <v>30</v>
      </c>
      <c r="G15" s="287">
        <v>11921</v>
      </c>
      <c r="H15" s="286">
        <v>247</v>
      </c>
      <c r="I15" s="286">
        <f t="shared" si="0"/>
        <v>48.263157894736842</v>
      </c>
      <c r="J15" s="286">
        <v>18</v>
      </c>
      <c r="K15" s="286">
        <v>1</v>
      </c>
      <c r="L15" s="287">
        <v>130059.29</v>
      </c>
      <c r="M15" s="287">
        <v>18900</v>
      </c>
      <c r="N15" s="284">
        <v>44554</v>
      </c>
      <c r="O15" s="283" t="s">
        <v>27</v>
      </c>
      <c r="P15" s="279"/>
      <c r="Q15" s="293"/>
      <c r="R15" s="293"/>
      <c r="S15" s="293"/>
      <c r="T15" s="293"/>
      <c r="U15" s="294"/>
      <c r="V15" s="294"/>
      <c r="W15" s="295"/>
      <c r="X15" s="294"/>
      <c r="Y15" s="295"/>
      <c r="Z15" s="278"/>
      <c r="AA15" s="8"/>
      <c r="AB15" s="278"/>
    </row>
    <row r="16" spans="1:28" ht="25.35" customHeight="1">
      <c r="A16" s="282">
        <v>4</v>
      </c>
      <c r="B16" s="296">
        <v>3</v>
      </c>
      <c r="C16" s="288" t="s">
        <v>367</v>
      </c>
      <c r="D16" s="287">
        <v>41562.1</v>
      </c>
      <c r="E16" s="286">
        <v>46638.61</v>
      </c>
      <c r="F16" s="291">
        <f>(D16-E16)/E16</f>
        <v>-0.10884779799397971</v>
      </c>
      <c r="G16" s="287">
        <v>6497</v>
      </c>
      <c r="H16" s="286">
        <v>125</v>
      </c>
      <c r="I16" s="286">
        <f t="shared" si="0"/>
        <v>51.975999999999999</v>
      </c>
      <c r="J16" s="286">
        <v>12</v>
      </c>
      <c r="K16" s="286">
        <v>5</v>
      </c>
      <c r="L16" s="287">
        <v>523262</v>
      </c>
      <c r="M16" s="287">
        <v>74763</v>
      </c>
      <c r="N16" s="284">
        <v>44526</v>
      </c>
      <c r="O16" s="283" t="s">
        <v>52</v>
      </c>
      <c r="P16" s="279"/>
      <c r="Q16" s="293"/>
      <c r="R16" s="293"/>
      <c r="S16" s="293"/>
      <c r="T16" s="293"/>
      <c r="U16" s="294"/>
      <c r="V16" s="294"/>
      <c r="W16" s="295"/>
      <c r="X16" s="294"/>
      <c r="Y16" s="295"/>
      <c r="Z16" s="278"/>
      <c r="AA16" s="8"/>
      <c r="AB16" s="278"/>
    </row>
    <row r="17" spans="1:28" ht="25.35" customHeight="1">
      <c r="A17" s="282">
        <v>5</v>
      </c>
      <c r="B17" s="296" t="s">
        <v>40</v>
      </c>
      <c r="C17" s="288" t="s">
        <v>429</v>
      </c>
      <c r="D17" s="287">
        <v>35755.590000000004</v>
      </c>
      <c r="E17" s="291" t="s">
        <v>30</v>
      </c>
      <c r="F17" s="291" t="s">
        <v>30</v>
      </c>
      <c r="G17" s="287">
        <v>5262</v>
      </c>
      <c r="H17" s="286">
        <v>48</v>
      </c>
      <c r="I17" s="286">
        <f t="shared" si="0"/>
        <v>109.625</v>
      </c>
      <c r="J17" s="286">
        <v>12</v>
      </c>
      <c r="K17" s="286">
        <v>0</v>
      </c>
      <c r="L17" s="287">
        <v>35755.590000000004</v>
      </c>
      <c r="M17" s="287">
        <v>5262</v>
      </c>
      <c r="N17" s="284" t="s">
        <v>190</v>
      </c>
      <c r="O17" s="283" t="s">
        <v>430</v>
      </c>
      <c r="P17" s="279"/>
      <c r="Q17" s="293"/>
      <c r="R17" s="293"/>
      <c r="S17" s="293"/>
      <c r="T17" s="293"/>
      <c r="U17" s="294"/>
      <c r="V17" s="294"/>
      <c r="W17" s="295"/>
      <c r="X17" s="294"/>
      <c r="Y17" s="295"/>
      <c r="Z17" s="278"/>
      <c r="AA17" s="8"/>
      <c r="AB17" s="278"/>
    </row>
    <row r="18" spans="1:28" ht="25.35" customHeight="1">
      <c r="A18" s="282">
        <v>6</v>
      </c>
      <c r="B18" s="296">
        <v>6</v>
      </c>
      <c r="C18" s="288" t="s">
        <v>368</v>
      </c>
      <c r="D18" s="287">
        <v>24550.94</v>
      </c>
      <c r="E18" s="286">
        <v>23783.53</v>
      </c>
      <c r="F18" s="291">
        <f>(D18-E18)/E18</f>
        <v>3.2266446570378741E-2</v>
      </c>
      <c r="G18" s="287">
        <v>5103</v>
      </c>
      <c r="H18" s="286">
        <v>106</v>
      </c>
      <c r="I18" s="286">
        <f t="shared" si="0"/>
        <v>48.141509433962263</v>
      </c>
      <c r="J18" s="286">
        <v>11</v>
      </c>
      <c r="K18" s="286">
        <v>5</v>
      </c>
      <c r="L18" s="287">
        <v>158343</v>
      </c>
      <c r="M18" s="287">
        <v>31602</v>
      </c>
      <c r="N18" s="284">
        <v>44526</v>
      </c>
      <c r="O18" s="283" t="s">
        <v>32</v>
      </c>
      <c r="P18" s="279"/>
      <c r="Q18" s="293"/>
      <c r="R18" s="293"/>
      <c r="S18" s="293"/>
      <c r="T18" s="293"/>
      <c r="U18" s="294"/>
      <c r="V18" s="294"/>
      <c r="W18" s="295"/>
      <c r="X18" s="294"/>
      <c r="Y18" s="295"/>
      <c r="Z18" s="278"/>
      <c r="AA18" s="8"/>
      <c r="AB18" s="278"/>
    </row>
    <row r="19" spans="1:28" ht="25.35" customHeight="1">
      <c r="A19" s="282">
        <v>7</v>
      </c>
      <c r="B19" s="296">
        <v>5</v>
      </c>
      <c r="C19" s="288" t="s">
        <v>413</v>
      </c>
      <c r="D19" s="287">
        <v>24345</v>
      </c>
      <c r="E19" s="286">
        <v>25108</v>
      </c>
      <c r="F19" s="291">
        <f>(D19-E19)/E19</f>
        <v>-3.0388720726461687E-2</v>
      </c>
      <c r="G19" s="287">
        <v>3836</v>
      </c>
      <c r="H19" s="286" t="s">
        <v>30</v>
      </c>
      <c r="I19" s="286" t="s">
        <v>30</v>
      </c>
      <c r="J19" s="286">
        <v>6</v>
      </c>
      <c r="K19" s="286">
        <v>2</v>
      </c>
      <c r="L19" s="287">
        <v>49453</v>
      </c>
      <c r="M19" s="287">
        <v>7753</v>
      </c>
      <c r="N19" s="284">
        <v>44547</v>
      </c>
      <c r="O19" s="283" t="s">
        <v>31</v>
      </c>
      <c r="P19" s="279"/>
      <c r="Q19" s="293"/>
      <c r="R19" s="293"/>
      <c r="S19" s="293"/>
      <c r="T19" s="293"/>
      <c r="U19" s="294"/>
      <c r="V19" s="294"/>
      <c r="W19" s="295"/>
      <c r="X19" s="294"/>
      <c r="Y19" s="295"/>
      <c r="Z19" s="278"/>
      <c r="AA19" s="8"/>
      <c r="AB19" s="278"/>
    </row>
    <row r="20" spans="1:28" ht="25.35" customHeight="1">
      <c r="A20" s="282">
        <v>8</v>
      </c>
      <c r="B20" s="296">
        <v>7</v>
      </c>
      <c r="C20" s="288" t="s">
        <v>393</v>
      </c>
      <c r="D20" s="287">
        <v>8429.6299999999992</v>
      </c>
      <c r="E20" s="286">
        <v>13645.58</v>
      </c>
      <c r="F20" s="291">
        <f>(D20-E20)/E20</f>
        <v>-0.38224465358013371</v>
      </c>
      <c r="G20" s="287">
        <v>1799</v>
      </c>
      <c r="H20" s="286">
        <v>84</v>
      </c>
      <c r="I20" s="286">
        <f>G20/H20</f>
        <v>21.416666666666668</v>
      </c>
      <c r="J20" s="286">
        <v>13</v>
      </c>
      <c r="K20" s="286">
        <v>3</v>
      </c>
      <c r="L20" s="287">
        <v>40044</v>
      </c>
      <c r="M20" s="287">
        <v>8433</v>
      </c>
      <c r="N20" s="284">
        <v>44540</v>
      </c>
      <c r="O20" s="283" t="s">
        <v>43</v>
      </c>
      <c r="P20" s="279"/>
      <c r="Q20" s="293"/>
      <c r="R20" s="293"/>
      <c r="S20" s="293"/>
      <c r="T20" s="293"/>
      <c r="U20" s="294"/>
      <c r="V20" s="294"/>
      <c r="W20" s="295"/>
      <c r="X20" s="295"/>
      <c r="Y20" s="294"/>
      <c r="Z20" s="278"/>
      <c r="AA20" s="8"/>
      <c r="AB20" s="278"/>
    </row>
    <row r="21" spans="1:28" ht="25.35" customHeight="1">
      <c r="A21" s="282">
        <v>9</v>
      </c>
      <c r="B21" s="296">
        <v>8</v>
      </c>
      <c r="C21" s="288" t="s">
        <v>404</v>
      </c>
      <c r="D21" s="287">
        <v>3060.21</v>
      </c>
      <c r="E21" s="286">
        <v>12635.45</v>
      </c>
      <c r="F21" s="291">
        <f>(D21-E21)/E21</f>
        <v>-0.75780759688020616</v>
      </c>
      <c r="G21" s="287">
        <v>639</v>
      </c>
      <c r="H21" s="286">
        <v>56</v>
      </c>
      <c r="I21" s="286">
        <f>G21/H21</f>
        <v>11.410714285714286</v>
      </c>
      <c r="J21" s="286">
        <v>13</v>
      </c>
      <c r="K21" s="286">
        <v>2</v>
      </c>
      <c r="L21" s="287">
        <v>16251.91</v>
      </c>
      <c r="M21" s="287">
        <v>3762</v>
      </c>
      <c r="N21" s="284">
        <v>44547</v>
      </c>
      <c r="O21" s="283" t="s">
        <v>27</v>
      </c>
      <c r="P21" s="279"/>
      <c r="Q21" s="293"/>
      <c r="R21" s="293"/>
      <c r="S21" s="293"/>
      <c r="T21" s="293"/>
      <c r="U21" s="293"/>
      <c r="V21" s="293"/>
      <c r="W21" s="295"/>
      <c r="X21" s="295"/>
      <c r="Y21" s="294"/>
      <c r="Z21" s="278"/>
      <c r="AA21" s="8"/>
      <c r="AB21" s="278"/>
    </row>
    <row r="22" spans="1:28" ht="25.35" customHeight="1">
      <c r="A22" s="282">
        <v>10</v>
      </c>
      <c r="B22" s="282" t="s">
        <v>67</v>
      </c>
      <c r="C22" s="288" t="s">
        <v>423</v>
      </c>
      <c r="D22" s="287">
        <v>1549.2</v>
      </c>
      <c r="E22" s="286" t="s">
        <v>30</v>
      </c>
      <c r="F22" s="286" t="s">
        <v>30</v>
      </c>
      <c r="G22" s="287">
        <v>407</v>
      </c>
      <c r="H22" s="286">
        <v>10</v>
      </c>
      <c r="I22" s="286">
        <f>G22/H22</f>
        <v>40.700000000000003</v>
      </c>
      <c r="J22" s="286">
        <v>6</v>
      </c>
      <c r="K22" s="286">
        <v>1</v>
      </c>
      <c r="L22" s="287">
        <v>1549.2</v>
      </c>
      <c r="M22" s="287">
        <v>407</v>
      </c>
      <c r="N22" s="284">
        <v>44554</v>
      </c>
      <c r="O22" s="283" t="s">
        <v>56</v>
      </c>
      <c r="P22" s="279"/>
      <c r="Q22" s="293"/>
      <c r="R22" s="293"/>
      <c r="S22" s="293"/>
      <c r="T22" s="293"/>
      <c r="U22" s="294"/>
      <c r="V22" s="294"/>
      <c r="W22" s="295"/>
      <c r="X22" s="294"/>
      <c r="Y22" s="295"/>
      <c r="Z22" s="278"/>
    </row>
    <row r="23" spans="1:28" ht="25.35" customHeight="1">
      <c r="A23" s="248"/>
      <c r="B23" s="248"/>
      <c r="C23" s="266" t="s">
        <v>29</v>
      </c>
      <c r="D23" s="280">
        <f>SUM(D13:D22)</f>
        <v>466357.30000000005</v>
      </c>
      <c r="E23" s="280">
        <v>512257.18</v>
      </c>
      <c r="F23" s="292">
        <f>(D23-E23)/E23</f>
        <v>-8.9603195020126314E-2</v>
      </c>
      <c r="G23" s="280">
        <f>SUM(G13:G22)</f>
        <v>76697</v>
      </c>
      <c r="H23" s="280"/>
      <c r="I23" s="251"/>
      <c r="J23" s="250"/>
      <c r="K23" s="252"/>
      <c r="L23" s="253"/>
      <c r="M23" s="257"/>
      <c r="N23" s="254"/>
      <c r="O23" s="281"/>
      <c r="P23" s="279"/>
    </row>
    <row r="24" spans="1:28" ht="14.1" customHeight="1">
      <c r="A24" s="246"/>
      <c r="B24" s="255"/>
      <c r="C24" s="247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9"/>
      <c r="O24" s="245"/>
      <c r="R24" s="279"/>
    </row>
    <row r="25" spans="1:28" ht="25.35" customHeight="1">
      <c r="A25" s="282">
        <v>11</v>
      </c>
      <c r="B25" s="297">
        <v>9</v>
      </c>
      <c r="C25" s="288" t="s">
        <v>394</v>
      </c>
      <c r="D25" s="287">
        <v>1366</v>
      </c>
      <c r="E25" s="286">
        <v>5458</v>
      </c>
      <c r="F25" s="291">
        <f>(D25-E25)/E25</f>
        <v>-0.74972517405643091</v>
      </c>
      <c r="G25" s="287">
        <v>192</v>
      </c>
      <c r="H25" s="286" t="s">
        <v>30</v>
      </c>
      <c r="I25" s="286" t="s">
        <v>30</v>
      </c>
      <c r="J25" s="286">
        <v>3</v>
      </c>
      <c r="K25" s="286">
        <v>3</v>
      </c>
      <c r="L25" s="287">
        <v>18621</v>
      </c>
      <c r="M25" s="287">
        <v>2831</v>
      </c>
      <c r="N25" s="284">
        <v>44540</v>
      </c>
      <c r="O25" s="283" t="s">
        <v>31</v>
      </c>
      <c r="P25" s="279"/>
      <c r="Q25" s="293"/>
      <c r="R25" s="293"/>
      <c r="S25" s="293"/>
      <c r="T25" s="293"/>
      <c r="U25" s="294"/>
      <c r="V25" s="294"/>
      <c r="W25" s="295"/>
      <c r="X25" s="278"/>
      <c r="Y25" s="295"/>
      <c r="Z25" s="294"/>
    </row>
    <row r="26" spans="1:28" ht="25.35" customHeight="1">
      <c r="A26" s="282">
        <v>12</v>
      </c>
      <c r="B26" s="296" t="s">
        <v>40</v>
      </c>
      <c r="C26" s="288" t="s">
        <v>428</v>
      </c>
      <c r="D26" s="287">
        <v>761.02</v>
      </c>
      <c r="E26" s="286" t="s">
        <v>30</v>
      </c>
      <c r="F26" s="286" t="s">
        <v>30</v>
      </c>
      <c r="G26" s="287">
        <v>124</v>
      </c>
      <c r="H26" s="286">
        <v>4</v>
      </c>
      <c r="I26" s="286">
        <f t="shared" ref="I26:I33" si="1">G26/H26</f>
        <v>31</v>
      </c>
      <c r="J26" s="286">
        <v>4</v>
      </c>
      <c r="K26" s="286">
        <v>0</v>
      </c>
      <c r="L26" s="287">
        <v>761</v>
      </c>
      <c r="M26" s="287">
        <v>124</v>
      </c>
      <c r="N26" s="284" t="s">
        <v>190</v>
      </c>
      <c r="O26" s="283" t="s">
        <v>32</v>
      </c>
      <c r="P26" s="279"/>
      <c r="Q26" s="293"/>
      <c r="R26" s="293"/>
      <c r="S26" s="293"/>
      <c r="T26" s="293"/>
      <c r="U26" s="294"/>
      <c r="V26" s="294"/>
      <c r="W26" s="295"/>
      <c r="X26" s="295"/>
      <c r="Y26" s="294"/>
      <c r="Z26" s="278"/>
      <c r="AA26" s="8"/>
      <c r="AB26" s="278"/>
    </row>
    <row r="27" spans="1:28" ht="25.35" customHeight="1">
      <c r="A27" s="282">
        <v>13</v>
      </c>
      <c r="B27" s="296">
        <v>10</v>
      </c>
      <c r="C27" s="288" t="s">
        <v>377</v>
      </c>
      <c r="D27" s="287">
        <v>669.5</v>
      </c>
      <c r="E27" s="286">
        <v>4935.92</v>
      </c>
      <c r="F27" s="291">
        <f>(D27-E27)/E27</f>
        <v>-0.86436165902202633</v>
      </c>
      <c r="G27" s="287">
        <v>102</v>
      </c>
      <c r="H27" s="286">
        <v>3</v>
      </c>
      <c r="I27" s="286">
        <f t="shared" si="1"/>
        <v>34</v>
      </c>
      <c r="J27" s="286">
        <v>1</v>
      </c>
      <c r="K27" s="286">
        <v>4</v>
      </c>
      <c r="L27" s="287">
        <v>24810.93</v>
      </c>
      <c r="M27" s="287">
        <v>3865</v>
      </c>
      <c r="N27" s="284">
        <v>44533</v>
      </c>
      <c r="O27" s="283" t="s">
        <v>27</v>
      </c>
      <c r="P27" s="279"/>
      <c r="Q27" s="293"/>
      <c r="R27" s="293"/>
      <c r="S27" s="293"/>
      <c r="T27" s="295"/>
      <c r="U27" s="294"/>
      <c r="V27" s="294"/>
      <c r="W27" s="295"/>
      <c r="X27" s="295"/>
      <c r="Y27" s="294"/>
      <c r="Z27" s="278"/>
      <c r="AA27" s="8"/>
      <c r="AB27" s="278"/>
    </row>
    <row r="28" spans="1:28" ht="25.35" customHeight="1">
      <c r="A28" s="282">
        <v>14</v>
      </c>
      <c r="B28" s="296" t="s">
        <v>40</v>
      </c>
      <c r="C28" s="288" t="s">
        <v>427</v>
      </c>
      <c r="D28" s="287">
        <v>600</v>
      </c>
      <c r="E28" s="286" t="s">
        <v>30</v>
      </c>
      <c r="F28" s="286" t="s">
        <v>30</v>
      </c>
      <c r="G28" s="287">
        <v>120</v>
      </c>
      <c r="H28" s="286">
        <v>1</v>
      </c>
      <c r="I28" s="286">
        <f t="shared" si="1"/>
        <v>120</v>
      </c>
      <c r="J28" s="286">
        <v>1</v>
      </c>
      <c r="K28" s="286">
        <v>0</v>
      </c>
      <c r="L28" s="287">
        <v>600</v>
      </c>
      <c r="M28" s="287">
        <v>120</v>
      </c>
      <c r="N28" s="284" t="s">
        <v>190</v>
      </c>
      <c r="O28" s="283" t="s">
        <v>113</v>
      </c>
      <c r="P28" s="279"/>
      <c r="Q28" s="293"/>
      <c r="R28" s="293"/>
      <c r="S28" s="293"/>
      <c r="T28" s="293"/>
      <c r="U28" s="294"/>
      <c r="V28" s="294"/>
      <c r="W28" s="295"/>
      <c r="X28" s="8"/>
      <c r="Y28" s="278"/>
      <c r="Z28" s="295"/>
      <c r="AA28" s="294"/>
      <c r="AB28" s="278"/>
    </row>
    <row r="29" spans="1:28" ht="25.35" customHeight="1">
      <c r="A29" s="282">
        <v>15</v>
      </c>
      <c r="B29" s="296">
        <v>15</v>
      </c>
      <c r="C29" s="288" t="s">
        <v>387</v>
      </c>
      <c r="D29" s="287">
        <v>586.04999999999995</v>
      </c>
      <c r="E29" s="286">
        <v>1669.41</v>
      </c>
      <c r="F29" s="291">
        <f t="shared" ref="F29:F35" si="2">(D29-E29)/E29</f>
        <v>-0.64894783186874405</v>
      </c>
      <c r="G29" s="287">
        <v>125</v>
      </c>
      <c r="H29" s="286">
        <v>6</v>
      </c>
      <c r="I29" s="286">
        <f t="shared" si="1"/>
        <v>20.833333333333332</v>
      </c>
      <c r="J29" s="286">
        <v>1</v>
      </c>
      <c r="K29" s="286">
        <v>4</v>
      </c>
      <c r="L29" s="287">
        <v>18005.63</v>
      </c>
      <c r="M29" s="287">
        <v>3761</v>
      </c>
      <c r="N29" s="284">
        <v>44533</v>
      </c>
      <c r="O29" s="283" t="s">
        <v>27</v>
      </c>
      <c r="P29" s="279"/>
      <c r="Q29" s="293"/>
      <c r="R29" s="293"/>
      <c r="S29" s="293"/>
      <c r="T29" s="293"/>
      <c r="U29" s="294"/>
      <c r="V29" s="294"/>
      <c r="W29" s="295"/>
      <c r="X29" s="8"/>
      <c r="Y29" s="294"/>
      <c r="Z29" s="278"/>
      <c r="AA29" s="295"/>
      <c r="AB29" s="278"/>
    </row>
    <row r="30" spans="1:28" ht="25.35" customHeight="1">
      <c r="A30" s="282">
        <v>16</v>
      </c>
      <c r="B30" s="296">
        <v>26</v>
      </c>
      <c r="C30" s="288" t="s">
        <v>389</v>
      </c>
      <c r="D30" s="287">
        <v>468.33</v>
      </c>
      <c r="E30" s="286">
        <v>312.7</v>
      </c>
      <c r="F30" s="291">
        <f t="shared" si="2"/>
        <v>0.49769747361688521</v>
      </c>
      <c r="G30" s="287">
        <v>83</v>
      </c>
      <c r="H30" s="286">
        <v>3</v>
      </c>
      <c r="I30" s="286">
        <f t="shared" si="1"/>
        <v>27.666666666666668</v>
      </c>
      <c r="J30" s="286">
        <v>3</v>
      </c>
      <c r="K30" s="286">
        <v>4</v>
      </c>
      <c r="L30" s="287">
        <v>8807.32</v>
      </c>
      <c r="M30" s="287">
        <v>1578</v>
      </c>
      <c r="N30" s="284">
        <v>44533</v>
      </c>
      <c r="O30" s="283" t="s">
        <v>43</v>
      </c>
      <c r="P30" s="279"/>
      <c r="Q30" s="293"/>
      <c r="R30" s="293"/>
      <c r="S30" s="293"/>
      <c r="T30" s="293"/>
      <c r="U30" s="294"/>
      <c r="V30" s="294"/>
      <c r="W30" s="295"/>
      <c r="X30" s="8"/>
      <c r="Y30" s="294"/>
      <c r="Z30" s="278"/>
      <c r="AA30" s="295"/>
      <c r="AB30" s="278"/>
    </row>
    <row r="31" spans="1:28" ht="25.35" customHeight="1">
      <c r="A31" s="282">
        <v>17</v>
      </c>
      <c r="B31" s="296">
        <v>20</v>
      </c>
      <c r="C31" s="288" t="s">
        <v>360</v>
      </c>
      <c r="D31" s="287">
        <v>393.66</v>
      </c>
      <c r="E31" s="286">
        <v>746.5</v>
      </c>
      <c r="F31" s="291">
        <f t="shared" si="2"/>
        <v>-0.47265907568653714</v>
      </c>
      <c r="G31" s="287">
        <v>87</v>
      </c>
      <c r="H31" s="286">
        <v>4</v>
      </c>
      <c r="I31" s="286">
        <f>G31/H31</f>
        <v>21.75</v>
      </c>
      <c r="J31" s="286">
        <v>3</v>
      </c>
      <c r="K31" s="286">
        <v>6</v>
      </c>
      <c r="L31" s="287">
        <v>27731.62</v>
      </c>
      <c r="M31" s="287">
        <v>4913</v>
      </c>
      <c r="N31" s="284">
        <v>44519</v>
      </c>
      <c r="O31" s="283" t="s">
        <v>361</v>
      </c>
      <c r="P31" s="279"/>
      <c r="Q31" s="293"/>
      <c r="R31" s="293"/>
      <c r="S31" s="293"/>
      <c r="T31" s="293"/>
      <c r="U31" s="294"/>
      <c r="V31" s="294"/>
      <c r="W31" s="295"/>
      <c r="X31" s="278"/>
      <c r="Y31" s="295"/>
      <c r="Z31" s="294"/>
      <c r="AA31" s="8"/>
      <c r="AB31" s="278"/>
    </row>
    <row r="32" spans="1:28" ht="25.35" customHeight="1">
      <c r="A32" s="282">
        <v>18</v>
      </c>
      <c r="B32" s="298">
        <v>13</v>
      </c>
      <c r="C32" s="288" t="s">
        <v>286</v>
      </c>
      <c r="D32" s="287">
        <v>369.5</v>
      </c>
      <c r="E32" s="286">
        <v>2704.5</v>
      </c>
      <c r="F32" s="291">
        <f t="shared" si="2"/>
        <v>-0.86337585505638748</v>
      </c>
      <c r="G32" s="287">
        <v>58</v>
      </c>
      <c r="H32" s="286">
        <v>3</v>
      </c>
      <c r="I32" s="286">
        <f t="shared" si="1"/>
        <v>19.333333333333332</v>
      </c>
      <c r="J32" s="286">
        <v>1</v>
      </c>
      <c r="K32" s="286">
        <v>15</v>
      </c>
      <c r="L32" s="287">
        <v>135996</v>
      </c>
      <c r="M32" s="287">
        <v>24282</v>
      </c>
      <c r="N32" s="284">
        <v>44456</v>
      </c>
      <c r="O32" s="283" t="s">
        <v>287</v>
      </c>
      <c r="P32" s="279"/>
      <c r="Q32" s="293"/>
      <c r="R32" s="293"/>
      <c r="S32" s="293"/>
      <c r="T32" s="293"/>
      <c r="U32" s="294"/>
      <c r="V32" s="294"/>
      <c r="W32" s="295"/>
      <c r="X32" s="8"/>
      <c r="Y32" s="294"/>
      <c r="Z32" s="278"/>
      <c r="AA32" s="295"/>
      <c r="AB32" s="278"/>
    </row>
    <row r="33" spans="1:28" ht="25.35" customHeight="1">
      <c r="A33" s="282">
        <v>19</v>
      </c>
      <c r="B33" s="297">
        <v>12</v>
      </c>
      <c r="C33" s="288" t="s">
        <v>386</v>
      </c>
      <c r="D33" s="287">
        <v>366.65</v>
      </c>
      <c r="E33" s="286">
        <v>4621.7700000000004</v>
      </c>
      <c r="F33" s="291">
        <f t="shared" si="2"/>
        <v>-0.92066892121416699</v>
      </c>
      <c r="G33" s="287">
        <v>56</v>
      </c>
      <c r="H33" s="286">
        <v>2</v>
      </c>
      <c r="I33" s="286">
        <f t="shared" si="1"/>
        <v>28</v>
      </c>
      <c r="J33" s="286">
        <v>1</v>
      </c>
      <c r="K33" s="286">
        <v>4</v>
      </c>
      <c r="L33" s="287">
        <v>32754.19</v>
      </c>
      <c r="M33" s="287">
        <v>4953</v>
      </c>
      <c r="N33" s="284">
        <v>44533</v>
      </c>
      <c r="O33" s="283" t="s">
        <v>73</v>
      </c>
      <c r="P33" s="279"/>
      <c r="Q33" s="293"/>
    </row>
    <row r="34" spans="1:28" ht="25.35" customHeight="1">
      <c r="A34" s="282">
        <v>20</v>
      </c>
      <c r="B34" s="296">
        <v>21</v>
      </c>
      <c r="C34" s="288" t="s">
        <v>415</v>
      </c>
      <c r="D34" s="287">
        <v>338.5</v>
      </c>
      <c r="E34" s="286">
        <v>713.5</v>
      </c>
      <c r="F34" s="291">
        <f t="shared" si="2"/>
        <v>-0.5255781359495445</v>
      </c>
      <c r="G34" s="287">
        <v>70</v>
      </c>
      <c r="H34" s="286" t="s">
        <v>30</v>
      </c>
      <c r="I34" s="286" t="s">
        <v>30</v>
      </c>
      <c r="J34" s="286">
        <v>4</v>
      </c>
      <c r="K34" s="286">
        <v>2</v>
      </c>
      <c r="L34" s="287">
        <v>1052</v>
      </c>
      <c r="M34" s="287">
        <v>204</v>
      </c>
      <c r="N34" s="284">
        <v>44547</v>
      </c>
      <c r="O34" s="283" t="s">
        <v>231</v>
      </c>
      <c r="P34" s="279"/>
      <c r="Q34" s="293"/>
      <c r="R34" s="293"/>
      <c r="S34" s="293"/>
      <c r="T34" s="295"/>
      <c r="U34" s="295"/>
      <c r="V34" s="294"/>
      <c r="W34" s="295"/>
      <c r="X34" s="278"/>
      <c r="Y34" s="295"/>
      <c r="Z34" s="294"/>
      <c r="AA34" s="8"/>
      <c r="AB34" s="278"/>
    </row>
    <row r="35" spans="1:28" ht="25.2" customHeight="1">
      <c r="A35" s="248"/>
      <c r="B35" s="248"/>
      <c r="C35" s="266" t="s">
        <v>85</v>
      </c>
      <c r="D35" s="280">
        <f>SUM(D23:D34)</f>
        <v>472276.51000000007</v>
      </c>
      <c r="E35" s="280">
        <v>533147.80000000005</v>
      </c>
      <c r="F35" s="292">
        <f t="shared" si="2"/>
        <v>-0.11417338681693889</v>
      </c>
      <c r="G35" s="280">
        <f>SUM(G23:G34)</f>
        <v>77714</v>
      </c>
      <c r="H35" s="280"/>
      <c r="I35" s="251"/>
      <c r="J35" s="250"/>
      <c r="K35" s="252"/>
      <c r="L35" s="253"/>
      <c r="M35" s="257"/>
      <c r="N35" s="254"/>
      <c r="O35" s="281"/>
      <c r="P35" s="279"/>
    </row>
    <row r="36" spans="1:28" ht="14.1" customHeight="1">
      <c r="A36" s="246"/>
      <c r="B36" s="255"/>
      <c r="C36" s="247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9"/>
      <c r="O36" s="245"/>
    </row>
    <row r="37" spans="1:28" ht="25.35" customHeight="1">
      <c r="A37" s="282">
        <v>21</v>
      </c>
      <c r="B37" s="282" t="s">
        <v>67</v>
      </c>
      <c r="C37" s="288" t="s">
        <v>424</v>
      </c>
      <c r="D37" s="287">
        <v>319.77999999999997</v>
      </c>
      <c r="E37" s="286" t="s">
        <v>30</v>
      </c>
      <c r="F37" s="286" t="s">
        <v>30</v>
      </c>
      <c r="G37" s="287">
        <v>56</v>
      </c>
      <c r="H37" s="286">
        <v>10</v>
      </c>
      <c r="I37" s="286">
        <f>G37/H37</f>
        <v>5.6</v>
      </c>
      <c r="J37" s="286">
        <v>5</v>
      </c>
      <c r="K37" s="286">
        <v>1</v>
      </c>
      <c r="L37" s="287">
        <v>610.09</v>
      </c>
      <c r="M37" s="287">
        <v>122</v>
      </c>
      <c r="N37" s="284">
        <v>44554</v>
      </c>
      <c r="O37" s="283" t="s">
        <v>183</v>
      </c>
      <c r="P37" s="279"/>
      <c r="Q37" s="293"/>
      <c r="R37" s="293"/>
      <c r="S37" s="293"/>
      <c r="T37" s="293"/>
      <c r="U37" s="294"/>
      <c r="V37" s="294"/>
      <c r="W37" s="295"/>
      <c r="X37" s="278"/>
      <c r="Y37" s="295"/>
      <c r="Z37" s="294"/>
      <c r="AA37" s="8"/>
      <c r="AB37" s="278"/>
    </row>
    <row r="38" spans="1:28" ht="25.35" customHeight="1">
      <c r="A38" s="282">
        <v>22</v>
      </c>
      <c r="B38" s="296">
        <v>14</v>
      </c>
      <c r="C38" s="288" t="s">
        <v>481</v>
      </c>
      <c r="D38" s="287">
        <v>181.74</v>
      </c>
      <c r="E38" s="286">
        <v>2248.8000000000002</v>
      </c>
      <c r="F38" s="291">
        <f>(D38-E38)/E38</f>
        <v>-0.91918356456776962</v>
      </c>
      <c r="G38" s="287">
        <v>37</v>
      </c>
      <c r="H38" s="286">
        <v>1</v>
      </c>
      <c r="I38" s="286">
        <f>G38/H38</f>
        <v>37</v>
      </c>
      <c r="J38" s="286">
        <v>1</v>
      </c>
      <c r="K38" s="286">
        <v>7</v>
      </c>
      <c r="L38" s="287">
        <v>43489</v>
      </c>
      <c r="M38" s="287">
        <v>7241</v>
      </c>
      <c r="N38" s="284">
        <v>44512</v>
      </c>
      <c r="O38" s="283" t="s">
        <v>33</v>
      </c>
      <c r="P38" s="279"/>
      <c r="Q38" s="293"/>
      <c r="R38" s="293"/>
      <c r="S38" s="293"/>
      <c r="T38" s="293"/>
      <c r="U38" s="294"/>
      <c r="V38" s="294"/>
      <c r="W38" s="278"/>
      <c r="X38" s="295"/>
      <c r="Y38" s="294"/>
      <c r="Z38" s="295"/>
    </row>
    <row r="39" spans="1:28" ht="25.35" customHeight="1">
      <c r="A39" s="282">
        <v>23</v>
      </c>
      <c r="B39" s="290" t="s">
        <v>30</v>
      </c>
      <c r="C39" s="288" t="s">
        <v>245</v>
      </c>
      <c r="D39" s="287">
        <v>165</v>
      </c>
      <c r="E39" s="286" t="s">
        <v>30</v>
      </c>
      <c r="F39" s="286" t="s">
        <v>30</v>
      </c>
      <c r="G39" s="287">
        <v>44</v>
      </c>
      <c r="H39" s="286">
        <v>1</v>
      </c>
      <c r="I39" s="286">
        <f>G39/H39</f>
        <v>44</v>
      </c>
      <c r="J39" s="286">
        <v>1</v>
      </c>
      <c r="K39" s="286">
        <v>11</v>
      </c>
      <c r="L39" s="287">
        <v>173076</v>
      </c>
      <c r="M39" s="287">
        <v>37301</v>
      </c>
      <c r="N39" s="284">
        <v>44428</v>
      </c>
      <c r="O39" s="283" t="s">
        <v>113</v>
      </c>
      <c r="P39" s="279"/>
      <c r="Q39" s="293"/>
      <c r="R39" s="293"/>
      <c r="S39" s="293"/>
      <c r="T39" s="294"/>
      <c r="U39" s="294"/>
      <c r="V39" s="294"/>
      <c r="W39" s="295"/>
      <c r="X39" s="8"/>
      <c r="Y39" s="294"/>
      <c r="Z39" s="278"/>
      <c r="AA39" s="295"/>
      <c r="AB39" s="278"/>
    </row>
    <row r="40" spans="1:28" ht="25.35" customHeight="1">
      <c r="A40" s="282">
        <v>24</v>
      </c>
      <c r="B40" s="296">
        <v>34</v>
      </c>
      <c r="C40" s="288" t="s">
        <v>362</v>
      </c>
      <c r="D40" s="287">
        <v>130</v>
      </c>
      <c r="E40" s="286">
        <v>61</v>
      </c>
      <c r="F40" s="291">
        <f>(D40-E40)/E40</f>
        <v>1.1311475409836065</v>
      </c>
      <c r="G40" s="287">
        <v>26</v>
      </c>
      <c r="H40" s="286" t="s">
        <v>30</v>
      </c>
      <c r="I40" s="286" t="s">
        <v>30</v>
      </c>
      <c r="J40" s="286">
        <v>1</v>
      </c>
      <c r="K40" s="286">
        <v>6</v>
      </c>
      <c r="L40" s="287">
        <v>2486.91</v>
      </c>
      <c r="M40" s="287">
        <v>464</v>
      </c>
      <c r="N40" s="284">
        <v>44519</v>
      </c>
      <c r="O40" s="283" t="s">
        <v>99</v>
      </c>
      <c r="P40" s="279"/>
      <c r="Q40" s="293"/>
      <c r="R40" s="293"/>
      <c r="S40" s="293"/>
      <c r="T40" s="293"/>
      <c r="U40" s="294"/>
      <c r="V40" s="294"/>
      <c r="W40" s="294"/>
      <c r="X40" s="8"/>
      <c r="Y40" s="294"/>
      <c r="Z40" s="278"/>
      <c r="AA40" s="295"/>
      <c r="AB40" s="278"/>
    </row>
    <row r="41" spans="1:28" ht="25.35" customHeight="1">
      <c r="A41" s="282">
        <v>25</v>
      </c>
      <c r="B41" s="296">
        <v>32</v>
      </c>
      <c r="C41" s="289" t="s">
        <v>98</v>
      </c>
      <c r="D41" s="287">
        <v>113</v>
      </c>
      <c r="E41" s="287">
        <v>99</v>
      </c>
      <c r="F41" s="291">
        <f>(D41-E41)/E41</f>
        <v>0.14141414141414141</v>
      </c>
      <c r="G41" s="287">
        <v>23</v>
      </c>
      <c r="H41" s="286" t="s">
        <v>30</v>
      </c>
      <c r="I41" s="286" t="s">
        <v>30</v>
      </c>
      <c r="J41" s="286">
        <v>1</v>
      </c>
      <c r="K41" s="286">
        <v>33</v>
      </c>
      <c r="L41" s="287">
        <v>17687.05</v>
      </c>
      <c r="M41" s="287">
        <v>3177</v>
      </c>
      <c r="N41" s="284">
        <v>44330</v>
      </c>
      <c r="O41" s="283" t="s">
        <v>99</v>
      </c>
      <c r="P41" s="279"/>
      <c r="Q41" s="293"/>
      <c r="R41" s="293"/>
      <c r="S41" s="293"/>
      <c r="T41" s="293"/>
      <c r="U41" s="294"/>
      <c r="V41" s="294"/>
      <c r="W41" s="294"/>
      <c r="X41" s="8"/>
      <c r="Y41" s="294"/>
      <c r="Z41" s="278"/>
      <c r="AA41" s="295"/>
      <c r="AB41" s="278"/>
    </row>
    <row r="42" spans="1:28" ht="25.35" customHeight="1">
      <c r="A42" s="282">
        <v>26</v>
      </c>
      <c r="B42" s="296">
        <v>19</v>
      </c>
      <c r="C42" s="288" t="s">
        <v>351</v>
      </c>
      <c r="D42" s="287">
        <v>67</v>
      </c>
      <c r="E42" s="286">
        <v>749</v>
      </c>
      <c r="F42" s="291">
        <f>(D42-E42)/E42</f>
        <v>-0.91054739652870498</v>
      </c>
      <c r="G42" s="287">
        <v>17</v>
      </c>
      <c r="H42" s="286" t="s">
        <v>30</v>
      </c>
      <c r="I42" s="286" t="s">
        <v>30</v>
      </c>
      <c r="J42" s="286">
        <v>1</v>
      </c>
      <c r="K42" s="286">
        <v>7</v>
      </c>
      <c r="L42" s="287">
        <v>71497</v>
      </c>
      <c r="M42" s="287">
        <v>14093</v>
      </c>
      <c r="N42" s="284">
        <v>44512</v>
      </c>
      <c r="O42" s="283" t="s">
        <v>31</v>
      </c>
      <c r="P42" s="279"/>
      <c r="Q42" s="293"/>
      <c r="R42" s="293"/>
      <c r="S42" s="293"/>
      <c r="T42" s="293"/>
      <c r="U42" s="294"/>
      <c r="V42" s="294"/>
      <c r="W42" s="294"/>
      <c r="X42" s="295"/>
      <c r="Y42" s="294"/>
      <c r="Z42" s="295"/>
    </row>
    <row r="43" spans="1:28" ht="25.35" customHeight="1">
      <c r="A43" s="282">
        <v>27</v>
      </c>
      <c r="B43" s="290" t="s">
        <v>30</v>
      </c>
      <c r="C43" s="288" t="s">
        <v>425</v>
      </c>
      <c r="D43" s="287">
        <v>42</v>
      </c>
      <c r="E43" s="286" t="s">
        <v>30</v>
      </c>
      <c r="F43" s="286" t="s">
        <v>30</v>
      </c>
      <c r="G43" s="287">
        <v>7</v>
      </c>
      <c r="H43" s="286">
        <v>1</v>
      </c>
      <c r="I43" s="286"/>
      <c r="J43" s="286">
        <v>1</v>
      </c>
      <c r="K43" s="286" t="s">
        <v>30</v>
      </c>
      <c r="L43" s="287">
        <v>1235125</v>
      </c>
      <c r="M43" s="287">
        <v>210014</v>
      </c>
      <c r="N43" s="284">
        <v>43406</v>
      </c>
      <c r="O43" s="283" t="s">
        <v>426</v>
      </c>
      <c r="P43" s="279"/>
      <c r="Q43" s="293"/>
      <c r="R43" s="293"/>
      <c r="S43" s="293"/>
      <c r="T43" s="293"/>
      <c r="U43" s="294"/>
      <c r="V43" s="294"/>
      <c r="W43" s="294"/>
      <c r="X43" s="8"/>
      <c r="Y43" s="294"/>
      <c r="Z43" s="294"/>
      <c r="AA43" s="295"/>
      <c r="AB43" s="278"/>
    </row>
    <row r="44" spans="1:28" ht="25.35" customHeight="1">
      <c r="A44" s="282">
        <v>28</v>
      </c>
      <c r="B44" s="290" t="s">
        <v>30</v>
      </c>
      <c r="C44" s="288" t="s">
        <v>313</v>
      </c>
      <c r="D44" s="287">
        <v>37.19</v>
      </c>
      <c r="E44" s="286" t="s">
        <v>30</v>
      </c>
      <c r="F44" s="286" t="s">
        <v>30</v>
      </c>
      <c r="G44" s="287">
        <v>7</v>
      </c>
      <c r="H44" s="286">
        <v>1</v>
      </c>
      <c r="I44" s="286">
        <f>G44/H44</f>
        <v>7</v>
      </c>
      <c r="J44" s="286">
        <v>1</v>
      </c>
      <c r="K44" s="286" t="s">
        <v>30</v>
      </c>
      <c r="L44" s="287">
        <v>14096.17</v>
      </c>
      <c r="M44" s="287">
        <v>2588</v>
      </c>
      <c r="N44" s="284">
        <v>44477</v>
      </c>
      <c r="O44" s="283" t="s">
        <v>43</v>
      </c>
      <c r="P44" s="78"/>
      <c r="Q44" s="293"/>
      <c r="R44" s="293"/>
      <c r="S44" s="293"/>
      <c r="T44" s="293"/>
      <c r="U44" s="294"/>
      <c r="V44" s="294"/>
      <c r="W44" s="295"/>
      <c r="X44" s="8"/>
      <c r="Y44" s="294"/>
      <c r="Z44" s="278"/>
      <c r="AA44" s="295"/>
      <c r="AB44" s="278"/>
    </row>
    <row r="45" spans="1:28" ht="25.35" customHeight="1">
      <c r="A45" s="282">
        <v>29</v>
      </c>
      <c r="B45" s="290" t="s">
        <v>30</v>
      </c>
      <c r="C45" s="288" t="s">
        <v>358</v>
      </c>
      <c r="D45" s="287">
        <v>35</v>
      </c>
      <c r="E45" s="286" t="s">
        <v>30</v>
      </c>
      <c r="F45" s="286" t="s">
        <v>30</v>
      </c>
      <c r="G45" s="287">
        <v>10</v>
      </c>
      <c r="H45" s="286">
        <v>2</v>
      </c>
      <c r="I45" s="286">
        <f>G45/H45</f>
        <v>5</v>
      </c>
      <c r="J45" s="286">
        <v>2</v>
      </c>
      <c r="K45" s="286">
        <v>6</v>
      </c>
      <c r="L45" s="287">
        <v>648.74</v>
      </c>
      <c r="M45" s="287">
        <v>132</v>
      </c>
      <c r="N45" s="284">
        <v>44505</v>
      </c>
      <c r="O45" s="283" t="s">
        <v>359</v>
      </c>
      <c r="P45" s="279"/>
      <c r="Q45" s="293"/>
      <c r="R45" s="293"/>
      <c r="S45" s="293"/>
      <c r="W45" s="8"/>
      <c r="X45" s="33"/>
      <c r="Z45" s="278"/>
      <c r="AA45" s="33"/>
    </row>
    <row r="46" spans="1:28" ht="25.35" customHeight="1">
      <c r="A46" s="282">
        <v>30</v>
      </c>
      <c r="B46" s="297">
        <v>17</v>
      </c>
      <c r="C46" s="288" t="s">
        <v>392</v>
      </c>
      <c r="D46" s="287">
        <v>32</v>
      </c>
      <c r="E46" s="286">
        <v>1124.75</v>
      </c>
      <c r="F46" s="291">
        <f>(D46-E46)/E46</f>
        <v>-0.97154923316292507</v>
      </c>
      <c r="G46" s="287">
        <v>9</v>
      </c>
      <c r="H46" s="286">
        <v>2</v>
      </c>
      <c r="I46" s="286">
        <f>G46/H46</f>
        <v>4.5</v>
      </c>
      <c r="J46" s="286">
        <v>1</v>
      </c>
      <c r="K46" s="286">
        <v>3</v>
      </c>
      <c r="L46" s="287">
        <v>7689</v>
      </c>
      <c r="M46" s="287">
        <v>1311</v>
      </c>
      <c r="N46" s="284">
        <v>44540</v>
      </c>
      <c r="O46" s="283" t="s">
        <v>32</v>
      </c>
      <c r="P46" s="279"/>
      <c r="Q46" s="293"/>
      <c r="R46" s="293"/>
      <c r="S46" s="293"/>
      <c r="T46" s="293"/>
      <c r="U46" s="293"/>
      <c r="V46" s="294"/>
      <c r="W46" s="294"/>
      <c r="X46" s="278"/>
      <c r="Y46" s="295"/>
      <c r="Z46" s="295"/>
    </row>
    <row r="47" spans="1:28" ht="25.2" customHeight="1">
      <c r="A47" s="248"/>
      <c r="B47" s="248"/>
      <c r="C47" s="266" t="s">
        <v>116</v>
      </c>
      <c r="D47" s="280">
        <f>SUM(D35:D46)</f>
        <v>473399.22000000009</v>
      </c>
      <c r="E47" s="280">
        <v>537122.99</v>
      </c>
      <c r="F47" s="292">
        <f>(D47-E47)/E47</f>
        <v>-0.11863906625929362</v>
      </c>
      <c r="G47" s="280">
        <f>SUM(G35:G46)</f>
        <v>77950</v>
      </c>
      <c r="H47" s="280"/>
      <c r="I47" s="251"/>
      <c r="J47" s="250"/>
      <c r="K47" s="252"/>
      <c r="L47" s="253"/>
      <c r="M47" s="257"/>
      <c r="N47" s="254"/>
      <c r="O47" s="281"/>
      <c r="P47" s="279"/>
    </row>
    <row r="48" spans="1:28" ht="14.1" customHeight="1">
      <c r="A48" s="246"/>
      <c r="B48" s="255"/>
      <c r="C48" s="247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9"/>
      <c r="O48" s="245"/>
    </row>
    <row r="49" spans="1:27" ht="25.35" customHeight="1">
      <c r="A49" s="282">
        <v>31</v>
      </c>
      <c r="B49" s="297">
        <v>29</v>
      </c>
      <c r="C49" s="288" t="s">
        <v>416</v>
      </c>
      <c r="D49" s="287">
        <v>25</v>
      </c>
      <c r="E49" s="286">
        <v>193</v>
      </c>
      <c r="F49" s="291">
        <f>(D49-E49)/E49</f>
        <v>-0.8704663212435233</v>
      </c>
      <c r="G49" s="287">
        <v>7</v>
      </c>
      <c r="H49" s="286" t="s">
        <v>30</v>
      </c>
      <c r="I49" s="286" t="s">
        <v>30</v>
      </c>
      <c r="J49" s="286">
        <v>2</v>
      </c>
      <c r="K49" s="286">
        <v>0</v>
      </c>
      <c r="L49" s="287">
        <v>218</v>
      </c>
      <c r="M49" s="287">
        <v>78</v>
      </c>
      <c r="N49" s="284">
        <v>44547</v>
      </c>
      <c r="O49" s="283" t="s">
        <v>31</v>
      </c>
      <c r="P49" s="78"/>
      <c r="Q49" s="293"/>
      <c r="R49" s="293"/>
      <c r="S49" s="295"/>
      <c r="T49" s="295"/>
      <c r="U49" s="294"/>
      <c r="V49" s="294"/>
      <c r="W49" s="278"/>
      <c r="Y49" s="295"/>
      <c r="Z49" s="295"/>
      <c r="AA49" s="294"/>
    </row>
    <row r="50" spans="1:27" ht="25.35" customHeight="1">
      <c r="A50" s="282">
        <v>32</v>
      </c>
      <c r="B50" s="290" t="s">
        <v>30</v>
      </c>
      <c r="C50" s="288" t="s">
        <v>374</v>
      </c>
      <c r="D50" s="287">
        <v>23</v>
      </c>
      <c r="E50" s="286" t="s">
        <v>30</v>
      </c>
      <c r="F50" s="286" t="s">
        <v>30</v>
      </c>
      <c r="G50" s="287">
        <v>7</v>
      </c>
      <c r="H50" s="286">
        <v>1</v>
      </c>
      <c r="I50" s="286">
        <f>G50/H50</f>
        <v>7</v>
      </c>
      <c r="J50" s="286">
        <v>1</v>
      </c>
      <c r="K50" s="286">
        <v>3</v>
      </c>
      <c r="L50" s="287">
        <v>4206.8</v>
      </c>
      <c r="M50" s="287">
        <v>861</v>
      </c>
      <c r="N50" s="284">
        <v>44526</v>
      </c>
      <c r="O50" s="283" t="s">
        <v>287</v>
      </c>
      <c r="P50" s="279"/>
      <c r="Q50" s="293"/>
      <c r="R50" s="293"/>
      <c r="S50" s="293"/>
      <c r="T50" s="293"/>
      <c r="U50" s="294"/>
      <c r="V50" s="294"/>
      <c r="W50" s="294"/>
      <c r="Y50" s="295"/>
      <c r="Z50" s="278"/>
      <c r="AA50" s="295"/>
    </row>
    <row r="51" spans="1:27" ht="25.35" customHeight="1">
      <c r="A51" s="248"/>
      <c r="B51" s="248"/>
      <c r="C51" s="266" t="s">
        <v>154</v>
      </c>
      <c r="D51" s="280">
        <f>SUM(D47:D50)</f>
        <v>473447.22000000009</v>
      </c>
      <c r="E51" s="280">
        <v>537580.79</v>
      </c>
      <c r="F51" s="292">
        <f t="shared" ref="F51" si="3">(D51-E51)/E51</f>
        <v>-0.11930033809429824</v>
      </c>
      <c r="G51" s="280">
        <f>SUM(G47:G50)</f>
        <v>77964</v>
      </c>
      <c r="H51" s="280"/>
      <c r="I51" s="251"/>
      <c r="J51" s="250"/>
      <c r="K51" s="252"/>
      <c r="L51" s="253"/>
      <c r="M51" s="257"/>
      <c r="N51" s="254"/>
      <c r="O51" s="281"/>
      <c r="R51" s="279"/>
    </row>
    <row r="52" spans="1:27" ht="23.1" customHeight="1"/>
    <row r="53" spans="1:27" ht="17.25" customHeight="1"/>
    <row r="64" spans="1:27">
      <c r="R64" s="279"/>
    </row>
    <row r="69" spans="16:16">
      <c r="P69" s="279"/>
    </row>
    <row r="73" spans="16:16" ht="12" customHeight="1"/>
  </sheetData>
  <sortState xmlns:xlrd2="http://schemas.microsoft.com/office/spreadsheetml/2017/richdata2" ref="B13:O50">
    <sortCondition descending="1" ref="D13:D50"/>
  </sortState>
  <mergeCells count="19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G6:G7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EA2D6C-D3E2-4802-95F0-36A1F7851935}">
  <ds:schemaRefs>
    <ds:schemaRef ds:uri="2e073065-020e-4dce-99c7-95e5c43123bb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44</vt:i4>
      </vt:variant>
    </vt:vector>
  </HeadingPairs>
  <TitlesOfParts>
    <vt:vector size="44" baseType="lpstr">
      <vt:lpstr>02.18-02.24</vt:lpstr>
      <vt:lpstr>02.11-02.17</vt:lpstr>
      <vt:lpstr>02.04-02.10</vt:lpstr>
      <vt:lpstr>01.28-02.03</vt:lpstr>
      <vt:lpstr>01.21-01.27</vt:lpstr>
      <vt:lpstr>01.14-01.20</vt:lpstr>
      <vt:lpstr>01.07-01.13</vt:lpstr>
      <vt:lpstr>12.31-01.06</vt:lpstr>
      <vt:lpstr>12.24-12.30</vt:lpstr>
      <vt:lpstr>12.17-12.23</vt:lpstr>
      <vt:lpstr>12.10-12.16</vt:lpstr>
      <vt:lpstr>12.03-12.09</vt:lpstr>
      <vt:lpstr>11.26-12.02</vt:lpstr>
      <vt:lpstr>11.19-11.25</vt:lpstr>
      <vt:lpstr>11.12-11.18</vt:lpstr>
      <vt:lpstr>11.05-11.11</vt:lpstr>
      <vt:lpstr>10.29-11.04</vt:lpstr>
      <vt:lpstr>10.22-10.28</vt:lpstr>
      <vt:lpstr>10.15-10.21</vt:lpstr>
      <vt:lpstr>10.08-10.14</vt:lpstr>
      <vt:lpstr>10.01-10.07</vt:lpstr>
      <vt:lpstr>09.24-09.30</vt:lpstr>
      <vt:lpstr>09.17-09.23</vt:lpstr>
      <vt:lpstr>09.10-09.16</vt:lpstr>
      <vt:lpstr>09.03-09.09</vt:lpstr>
      <vt:lpstr>08.27-09.02</vt:lpstr>
      <vt:lpstr>08.20-08.26</vt:lpstr>
      <vt:lpstr>08.13-08.19</vt:lpstr>
      <vt:lpstr>08.06-08.12</vt:lpstr>
      <vt:lpstr>07.30-08.05</vt:lpstr>
      <vt:lpstr>07.23-07.29</vt:lpstr>
      <vt:lpstr>07.16-07.22</vt:lpstr>
      <vt:lpstr>07.09-07.15</vt:lpstr>
      <vt:lpstr>07.02-07.08</vt:lpstr>
      <vt:lpstr>06.25-07.01</vt:lpstr>
      <vt:lpstr>06.18-06.24</vt:lpstr>
      <vt:lpstr>06.11-06.17</vt:lpstr>
      <vt:lpstr>06.04-06.10</vt:lpstr>
      <vt:lpstr>05.28-06.03</vt:lpstr>
      <vt:lpstr>05.21-05.27</vt:lpstr>
      <vt:lpstr>05.14-05.20</vt:lpstr>
      <vt:lpstr>05.07-05.13</vt:lpstr>
      <vt:lpstr>04.30-05.06</vt:lpstr>
      <vt:lpstr>04.28-29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2022-02-25T14:03:57Z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