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e\Desktop\LKC\Ataskaitos platintojams\2021\Savaitgalio\"/>
    </mc:Choice>
  </mc:AlternateContent>
  <xr:revisionPtr revIDLastSave="0" documentId="13_ncr:1_{A6957FFD-01D4-4F23-B069-A63EDACDDE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.29-10.31" sheetId="27" r:id="rId1"/>
    <sheet name="10.22-10.24" sheetId="26" r:id="rId2"/>
    <sheet name="10.15-10.17" sheetId="25" r:id="rId3"/>
    <sheet name="10.08-10.10" sheetId="24" r:id="rId4"/>
    <sheet name="10.01-10.03" sheetId="22" r:id="rId5"/>
    <sheet name="09.24-09.26" sheetId="23" r:id="rId6"/>
    <sheet name="09.17-09.19" sheetId="21" r:id="rId7"/>
    <sheet name="09.10-09.12" sheetId="20" r:id="rId8"/>
    <sheet name="09.03-09.05" sheetId="19" r:id="rId9"/>
    <sheet name="08.27-08.29" sheetId="18" r:id="rId10"/>
    <sheet name="08.20-08.22" sheetId="17" r:id="rId11"/>
    <sheet name="08.13-08.15" sheetId="16" r:id="rId12"/>
    <sheet name="08.06-08.08" sheetId="15" r:id="rId13"/>
    <sheet name="07.30-08.01" sheetId="14" r:id="rId14"/>
    <sheet name="07.23-07.25" sheetId="13" r:id="rId15"/>
    <sheet name="07.16-07.18" sheetId="12" r:id="rId16"/>
    <sheet name="07.09-07.11" sheetId="11" r:id="rId17"/>
    <sheet name="07.02-07.04" sheetId="10" r:id="rId18"/>
    <sheet name="06.25-06.27" sheetId="9" r:id="rId19"/>
    <sheet name="06.18-06.20" sheetId="8" r:id="rId20"/>
    <sheet name="06.11-06.13" sheetId="7" r:id="rId21"/>
    <sheet name="06.04-06.06" sheetId="6" r:id="rId22"/>
    <sheet name="05.28-05.30" sheetId="5" r:id="rId23"/>
    <sheet name="05.21-05.23" sheetId="4" r:id="rId24"/>
    <sheet name="05.14-05.16" sheetId="3" r:id="rId25"/>
    <sheet name="05.07-05.09" sheetId="2" r:id="rId26"/>
    <sheet name="04.30-05.02" sheetId="1" r:id="rId2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27" l="1"/>
  <c r="E40" i="27"/>
  <c r="G40" i="27"/>
  <c r="D40" i="27"/>
  <c r="F35" i="27"/>
  <c r="E35" i="27"/>
  <c r="G35" i="27"/>
  <c r="D35" i="27"/>
  <c r="E23" i="27"/>
  <c r="G23" i="27"/>
  <c r="D23" i="27"/>
  <c r="F23" i="27" s="1"/>
  <c r="I25" i="27"/>
  <c r="I27" i="27"/>
  <c r="I28" i="27"/>
  <c r="I16" i="27"/>
  <c r="I17" i="27"/>
  <c r="I39" i="27"/>
  <c r="I30" i="27" l="1"/>
  <c r="F15" i="27"/>
  <c r="F14" i="27"/>
  <c r="F18" i="27"/>
  <c r="F19" i="27"/>
  <c r="F21" i="27"/>
  <c r="F20" i="27"/>
  <c r="F28" i="27"/>
  <c r="F26" i="27"/>
  <c r="F22" i="27"/>
  <c r="F29" i="27"/>
  <c r="F32" i="27"/>
  <c r="F31" i="27"/>
  <c r="F33" i="27"/>
  <c r="F34" i="27"/>
  <c r="F37" i="27"/>
  <c r="I38" i="27"/>
  <c r="F38" i="27"/>
  <c r="I33" i="27"/>
  <c r="I31" i="27"/>
  <c r="I32" i="27"/>
  <c r="I29" i="27"/>
  <c r="I22" i="27"/>
  <c r="I26" i="27"/>
  <c r="I20" i="27"/>
  <c r="I21" i="27"/>
  <c r="I19" i="27"/>
  <c r="I18" i="27"/>
  <c r="I14" i="27"/>
  <c r="I15" i="27"/>
  <c r="I13" i="27"/>
  <c r="F13" i="27"/>
  <c r="F35" i="26"/>
  <c r="E35" i="26"/>
  <c r="G35" i="26"/>
  <c r="D35" i="26"/>
  <c r="F23" i="26"/>
  <c r="E23" i="26"/>
  <c r="G23" i="26"/>
  <c r="D23" i="26"/>
  <c r="I27" i="26"/>
  <c r="I15" i="26"/>
  <c r="I21" i="26"/>
  <c r="I16" i="26"/>
  <c r="I19" i="26"/>
  <c r="I17" i="26"/>
  <c r="I18" i="26"/>
  <c r="I25" i="26"/>
  <c r="F17" i="26"/>
  <c r="F18" i="26"/>
  <c r="F25" i="26"/>
  <c r="F22" i="26"/>
  <c r="F20" i="26"/>
  <c r="F26" i="26"/>
  <c r="F29" i="26"/>
  <c r="F28" i="26"/>
  <c r="F33" i="26"/>
  <c r="F32" i="26"/>
  <c r="F31" i="26"/>
  <c r="F30" i="26"/>
  <c r="F34" i="26"/>
  <c r="F13" i="26"/>
  <c r="F14" i="26"/>
  <c r="I34" i="26"/>
  <c r="I32" i="26"/>
  <c r="I33" i="26"/>
  <c r="I28" i="26"/>
  <c r="I29" i="26"/>
  <c r="I26" i="26"/>
  <c r="I20" i="26"/>
  <c r="I22" i="26"/>
  <c r="F15" i="26"/>
  <c r="I14" i="26"/>
  <c r="I13" i="26"/>
  <c r="F41" i="25"/>
  <c r="E41" i="25"/>
  <c r="G41" i="25"/>
  <c r="D41" i="25"/>
  <c r="F35" i="25"/>
  <c r="E35" i="25"/>
  <c r="G35" i="25"/>
  <c r="D35" i="25"/>
  <c r="E23" i="25"/>
  <c r="G23" i="25"/>
  <c r="D23" i="25"/>
  <c r="F23" i="25" s="1"/>
  <c r="I38" i="25" l="1"/>
  <c r="I18" i="25"/>
  <c r="I13" i="25"/>
  <c r="I31" i="25"/>
  <c r="F14" i="25"/>
  <c r="F16" i="25"/>
  <c r="F17" i="25"/>
  <c r="F19" i="25"/>
  <c r="F22" i="25"/>
  <c r="F20" i="25"/>
  <c r="F26" i="25"/>
  <c r="F21" i="25"/>
  <c r="F30" i="25"/>
  <c r="F32" i="25"/>
  <c r="F25" i="25"/>
  <c r="F28" i="25"/>
  <c r="F37" i="25"/>
  <c r="F29" i="25"/>
  <c r="F34" i="25"/>
  <c r="F39" i="25"/>
  <c r="F27" i="25"/>
  <c r="I27" i="25"/>
  <c r="I39" i="25"/>
  <c r="I29" i="25"/>
  <c r="I37" i="25"/>
  <c r="I28" i="25"/>
  <c r="I25" i="25"/>
  <c r="I32" i="25"/>
  <c r="I21" i="25"/>
  <c r="I26" i="25"/>
  <c r="I20" i="25"/>
  <c r="I22" i="25"/>
  <c r="I19" i="25"/>
  <c r="I17" i="25"/>
  <c r="I16" i="25"/>
  <c r="I14" i="25"/>
  <c r="I15" i="25"/>
  <c r="F15" i="25"/>
  <c r="F38" i="24"/>
  <c r="E38" i="24"/>
  <c r="G38" i="24"/>
  <c r="D38" i="24"/>
  <c r="F34" i="24"/>
  <c r="F35" i="24"/>
  <c r="E35" i="24"/>
  <c r="G35" i="24"/>
  <c r="D35" i="24"/>
  <c r="F23" i="24"/>
  <c r="E23" i="24"/>
  <c r="G23" i="24"/>
  <c r="D23" i="24"/>
  <c r="I34" i="24"/>
  <c r="I18" i="24" l="1"/>
  <c r="I20" i="24"/>
  <c r="I14" i="24"/>
  <c r="F16" i="24"/>
  <c r="F17" i="24"/>
  <c r="F19" i="24"/>
  <c r="F21" i="24"/>
  <c r="F22" i="24"/>
  <c r="F25" i="24"/>
  <c r="F28" i="24"/>
  <c r="F29" i="24"/>
  <c r="F26" i="24"/>
  <c r="F37" i="24"/>
  <c r="F27" i="24"/>
  <c r="F31" i="24"/>
  <c r="F32" i="24"/>
  <c r="F33" i="24"/>
  <c r="F30" i="24"/>
  <c r="F13" i="24"/>
  <c r="I33" i="24"/>
  <c r="I32" i="24"/>
  <c r="I31" i="24"/>
  <c r="I27" i="24"/>
  <c r="I37" i="24"/>
  <c r="I26" i="24"/>
  <c r="I29" i="24"/>
  <c r="I28" i="24"/>
  <c r="I25" i="24"/>
  <c r="I21" i="24"/>
  <c r="I19" i="24"/>
  <c r="I17" i="24"/>
  <c r="I16" i="24"/>
  <c r="I15" i="24"/>
  <c r="F15" i="24"/>
  <c r="I13" i="24"/>
  <c r="D23" i="22"/>
  <c r="D35" i="22" s="1"/>
  <c r="E35" i="22"/>
  <c r="G35" i="22"/>
  <c r="I29" i="22"/>
  <c r="F29" i="22"/>
  <c r="D39" i="22" l="1"/>
  <c r="F35" i="22"/>
  <c r="E23" i="22" l="1"/>
  <c r="G23" i="22"/>
  <c r="F41" i="23"/>
  <c r="I40" i="23"/>
  <c r="F40" i="23"/>
  <c r="I39" i="23"/>
  <c r="F39" i="23"/>
  <c r="I38" i="23"/>
  <c r="F38" i="23"/>
  <c r="F37" i="23"/>
  <c r="E35" i="23"/>
  <c r="E42" i="23" s="1"/>
  <c r="D35" i="23"/>
  <c r="D42" i="23" s="1"/>
  <c r="F42" i="23" s="1"/>
  <c r="I34" i="23"/>
  <c r="F34" i="23"/>
  <c r="F33" i="23"/>
  <c r="I32" i="23"/>
  <c r="F32" i="23"/>
  <c r="I31" i="23"/>
  <c r="F31" i="23"/>
  <c r="F30" i="23"/>
  <c r="I29" i="23"/>
  <c r="I28" i="23"/>
  <c r="F28" i="23"/>
  <c r="I27" i="23"/>
  <c r="F27" i="23"/>
  <c r="I26" i="23"/>
  <c r="G23" i="23"/>
  <c r="G35" i="23" s="1"/>
  <c r="G42" i="23" s="1"/>
  <c r="F23" i="23"/>
  <c r="E23" i="23"/>
  <c r="D23" i="23"/>
  <c r="I22" i="23"/>
  <c r="F22" i="23"/>
  <c r="I21" i="23"/>
  <c r="F21" i="23"/>
  <c r="I20" i="23"/>
  <c r="I19" i="23"/>
  <c r="F19" i="23"/>
  <c r="I18" i="23"/>
  <c r="F18" i="23"/>
  <c r="F17" i="23"/>
  <c r="I16" i="23"/>
  <c r="I15" i="23"/>
  <c r="F15" i="23"/>
  <c r="I14" i="23"/>
  <c r="F14" i="23"/>
  <c r="I13" i="23"/>
  <c r="F13" i="23"/>
  <c r="F23" i="22" l="1"/>
  <c r="F35" i="23"/>
  <c r="I22" i="22" l="1"/>
  <c r="I31" i="22"/>
  <c r="I13" i="22"/>
  <c r="I16" i="22"/>
  <c r="L34" i="22"/>
  <c r="F15" i="22"/>
  <c r="F17" i="22"/>
  <c r="F20" i="22"/>
  <c r="F19" i="22"/>
  <c r="F18" i="22"/>
  <c r="F21" i="22"/>
  <c r="F38" i="22"/>
  <c r="F25" i="22"/>
  <c r="F28" i="22"/>
  <c r="F32" i="22"/>
  <c r="F30" i="22"/>
  <c r="F37" i="22"/>
  <c r="F27" i="22"/>
  <c r="F34" i="22"/>
  <c r="F33" i="22"/>
  <c r="F14" i="22" l="1"/>
  <c r="I20" i="22"/>
  <c r="I38" i="22"/>
  <c r="I32" i="22"/>
  <c r="I26" i="22"/>
  <c r="F26" i="22"/>
  <c r="I33" i="22"/>
  <c r="I27" i="22"/>
  <c r="I30" i="22"/>
  <c r="I25" i="22"/>
  <c r="I28" i="22"/>
  <c r="I18" i="22"/>
  <c r="I21" i="22"/>
  <c r="I17" i="22"/>
  <c r="I15" i="22"/>
  <c r="I14" i="22"/>
  <c r="D43" i="21"/>
  <c r="F35" i="21"/>
  <c r="E35" i="21"/>
  <c r="G35" i="21"/>
  <c r="D35" i="21"/>
  <c r="E23" i="21"/>
  <c r="G23" i="21"/>
  <c r="D23" i="21"/>
  <c r="I29" i="21"/>
  <c r="M34" i="21"/>
  <c r="L34" i="21"/>
  <c r="I13" i="21"/>
  <c r="I14" i="21"/>
  <c r="I15" i="21"/>
  <c r="F19" i="21"/>
  <c r="F20" i="21"/>
  <c r="F22" i="21"/>
  <c r="F21" i="21"/>
  <c r="F25" i="21"/>
  <c r="F31" i="21"/>
  <c r="F28" i="21"/>
  <c r="F41" i="21"/>
  <c r="F27" i="21"/>
  <c r="F26" i="21"/>
  <c r="F30" i="21"/>
  <c r="F40" i="21"/>
  <c r="F33" i="21"/>
  <c r="F29" i="21"/>
  <c r="F37" i="21"/>
  <c r="F34" i="21"/>
  <c r="F16" i="21"/>
  <c r="F17" i="21"/>
  <c r="F42" i="21"/>
  <c r="F38" i="21"/>
  <c r="I39" i="21"/>
  <c r="F39" i="21"/>
  <c r="I37" i="21"/>
  <c r="I33" i="21"/>
  <c r="I40" i="21"/>
  <c r="I30" i="21"/>
  <c r="I27" i="21"/>
  <c r="I41" i="21"/>
  <c r="I31" i="21"/>
  <c r="I25" i="21"/>
  <c r="I21" i="21"/>
  <c r="I22" i="21"/>
  <c r="I20" i="21"/>
  <c r="I19" i="21"/>
  <c r="I18" i="21"/>
  <c r="F18" i="21"/>
  <c r="I17" i="21"/>
  <c r="D46" i="20"/>
  <c r="F35" i="20"/>
  <c r="E35" i="20"/>
  <c r="G35" i="20"/>
  <c r="D35" i="20"/>
  <c r="F23" i="21" l="1"/>
  <c r="F23" i="20"/>
  <c r="E23" i="20"/>
  <c r="G23" i="20"/>
  <c r="D23" i="20"/>
  <c r="I21" i="20"/>
  <c r="I25" i="20"/>
  <c r="I38" i="20"/>
  <c r="F16" i="20"/>
  <c r="F17" i="20"/>
  <c r="F18" i="20"/>
  <c r="F19" i="20"/>
  <c r="F20" i="20"/>
  <c r="F27" i="20"/>
  <c r="F30" i="20"/>
  <c r="F32" i="20"/>
  <c r="F31" i="20"/>
  <c r="F29" i="20"/>
  <c r="F26" i="20"/>
  <c r="F45" i="20"/>
  <c r="F37" i="20"/>
  <c r="F40" i="20"/>
  <c r="F33" i="20"/>
  <c r="F39" i="20"/>
  <c r="F34" i="20"/>
  <c r="F41" i="20"/>
  <c r="F43" i="20"/>
  <c r="F28" i="20"/>
  <c r="F42" i="20"/>
  <c r="F14" i="20"/>
  <c r="F44" i="20"/>
  <c r="I42" i="20"/>
  <c r="I28" i="20"/>
  <c r="I41" i="20"/>
  <c r="I39" i="20"/>
  <c r="I33" i="20"/>
  <c r="I40" i="20"/>
  <c r="I37" i="20"/>
  <c r="I45" i="20"/>
  <c r="I26" i="20"/>
  <c r="I29" i="20"/>
  <c r="I31" i="20"/>
  <c r="I30" i="20"/>
  <c r="I20" i="20"/>
  <c r="I19" i="20"/>
  <c r="I18" i="20"/>
  <c r="I17" i="20"/>
  <c r="I16" i="20"/>
  <c r="I15" i="20"/>
  <c r="F15" i="20"/>
  <c r="I14" i="20"/>
  <c r="F45" i="19"/>
  <c r="E45" i="19"/>
  <c r="G45" i="19"/>
  <c r="D45" i="19"/>
  <c r="F35" i="19"/>
  <c r="E35" i="19"/>
  <c r="G35" i="19"/>
  <c r="D35" i="19"/>
  <c r="F23" i="19"/>
  <c r="E23" i="19"/>
  <c r="G23" i="19"/>
  <c r="D23" i="19"/>
  <c r="M34" i="19"/>
  <c r="L34" i="19"/>
  <c r="I41" i="19"/>
  <c r="I29" i="19"/>
  <c r="I19" i="19"/>
  <c r="I16" i="19"/>
  <c r="I17" i="19"/>
  <c r="I13" i="19"/>
  <c r="I26" i="19"/>
  <c r="F26" i="19" l="1"/>
  <c r="F27" i="19"/>
  <c r="F21" i="19"/>
  <c r="F25" i="19"/>
  <c r="F31" i="19"/>
  <c r="F22" i="19"/>
  <c r="F20" i="19"/>
  <c r="F30" i="19"/>
  <c r="F32" i="19"/>
  <c r="F44" i="19"/>
  <c r="F38" i="19"/>
  <c r="F28" i="19"/>
  <c r="F37" i="19"/>
  <c r="F33" i="19"/>
  <c r="F34" i="19"/>
  <c r="F39" i="19"/>
  <c r="F42" i="19"/>
  <c r="F40" i="19"/>
  <c r="F43" i="19"/>
  <c r="I40" i="19"/>
  <c r="I42" i="19"/>
  <c r="I33" i="19"/>
  <c r="I37" i="19"/>
  <c r="I28" i="19"/>
  <c r="I38" i="19"/>
  <c r="I44" i="19"/>
  <c r="I32" i="19"/>
  <c r="I30" i="19"/>
  <c r="I20" i="19"/>
  <c r="I22" i="19"/>
  <c r="I31" i="19"/>
  <c r="I25" i="19"/>
  <c r="I21" i="19"/>
  <c r="I27" i="19"/>
  <c r="I18" i="19"/>
  <c r="F18" i="19"/>
  <c r="I15" i="19"/>
  <c r="F15" i="19"/>
  <c r="I14" i="19"/>
  <c r="F14" i="19"/>
  <c r="F47" i="18"/>
  <c r="E47" i="18"/>
  <c r="G47" i="18"/>
  <c r="D47" i="18"/>
  <c r="F35" i="18"/>
  <c r="E35" i="18"/>
  <c r="G35" i="18"/>
  <c r="D35" i="18"/>
  <c r="F23" i="18"/>
  <c r="E23" i="18"/>
  <c r="G23" i="18"/>
  <c r="D23" i="18"/>
  <c r="M43" i="18"/>
  <c r="L43" i="18"/>
  <c r="I37" i="18" l="1"/>
  <c r="I41" i="18"/>
  <c r="I46" i="18"/>
  <c r="I40" i="18"/>
  <c r="I45" i="18"/>
  <c r="I18" i="18"/>
  <c r="I16" i="18"/>
  <c r="I26" i="18"/>
  <c r="I17" i="18"/>
  <c r="F15" i="18"/>
  <c r="F27" i="18"/>
  <c r="F20" i="18"/>
  <c r="F25" i="18"/>
  <c r="F21" i="18"/>
  <c r="F28" i="18"/>
  <c r="F22" i="18"/>
  <c r="F32" i="18"/>
  <c r="F19" i="18"/>
  <c r="F29" i="18"/>
  <c r="F34" i="18"/>
  <c r="F30" i="18"/>
  <c r="F31" i="18"/>
  <c r="F42" i="18"/>
  <c r="F33" i="18"/>
  <c r="F39" i="18"/>
  <c r="F43" i="18"/>
  <c r="F38" i="18"/>
  <c r="F44" i="18"/>
  <c r="F13" i="18"/>
  <c r="I44" i="18"/>
  <c r="I39" i="18"/>
  <c r="I42" i="18"/>
  <c r="I31" i="18"/>
  <c r="I30" i="18"/>
  <c r="I34" i="18"/>
  <c r="I29" i="18"/>
  <c r="I19" i="18"/>
  <c r="I32" i="18"/>
  <c r="I22" i="18"/>
  <c r="I28" i="18"/>
  <c r="I21" i="18"/>
  <c r="I25" i="18"/>
  <c r="I20" i="18"/>
  <c r="I27" i="18"/>
  <c r="I15" i="18"/>
  <c r="I14" i="18"/>
  <c r="F14" i="18"/>
  <c r="I13" i="18"/>
  <c r="F50" i="17"/>
  <c r="E50" i="17"/>
  <c r="G50" i="17"/>
  <c r="D50" i="17"/>
  <c r="F47" i="17"/>
  <c r="E47" i="17"/>
  <c r="G47" i="17"/>
  <c r="D47" i="17"/>
  <c r="F35" i="17"/>
  <c r="E35" i="17"/>
  <c r="G35" i="17"/>
  <c r="D35" i="17"/>
  <c r="F23" i="17"/>
  <c r="E23" i="17"/>
  <c r="G23" i="17"/>
  <c r="D23" i="17"/>
  <c r="I44" i="17" l="1"/>
  <c r="I43" i="17"/>
  <c r="I45" i="17"/>
  <c r="I49" i="17"/>
  <c r="I41" i="17"/>
  <c r="I46" i="17"/>
  <c r="I16" i="17"/>
  <c r="I20" i="17"/>
  <c r="I13" i="17"/>
  <c r="I17" i="17"/>
  <c r="F15" i="17"/>
  <c r="F22" i="17"/>
  <c r="F18" i="17"/>
  <c r="F21" i="17"/>
  <c r="F25" i="17"/>
  <c r="F27" i="17"/>
  <c r="F28" i="17"/>
  <c r="F26" i="17"/>
  <c r="F37" i="17"/>
  <c r="F34" i="17"/>
  <c r="F29" i="17"/>
  <c r="F32" i="17"/>
  <c r="F33" i="17"/>
  <c r="F40" i="17"/>
  <c r="F31" i="17"/>
  <c r="F42" i="17"/>
  <c r="F39" i="17"/>
  <c r="F30" i="17"/>
  <c r="F38" i="17"/>
  <c r="F14" i="17"/>
  <c r="I30" i="17"/>
  <c r="I39" i="17"/>
  <c r="I31" i="17"/>
  <c r="I33" i="17"/>
  <c r="I32" i="17"/>
  <c r="I29" i="17"/>
  <c r="I34" i="17"/>
  <c r="I37" i="17"/>
  <c r="I26" i="17"/>
  <c r="I28" i="17"/>
  <c r="I27" i="17"/>
  <c r="I25" i="17"/>
  <c r="I21" i="17"/>
  <c r="I18" i="17"/>
  <c r="I22" i="17"/>
  <c r="I15" i="17"/>
  <c r="I19" i="17"/>
  <c r="F19" i="17"/>
  <c r="I14" i="17"/>
  <c r="F47" i="16"/>
  <c r="E47" i="16"/>
  <c r="G47" i="16"/>
  <c r="D47" i="16"/>
  <c r="F35" i="16"/>
  <c r="E35" i="16"/>
  <c r="G35" i="16"/>
  <c r="D35" i="16"/>
  <c r="F23" i="16"/>
  <c r="E23" i="16"/>
  <c r="G23" i="16"/>
  <c r="D23" i="16"/>
  <c r="I40" i="16"/>
  <c r="I43" i="16"/>
  <c r="I34" i="16"/>
  <c r="I41" i="16"/>
  <c r="I45" i="16"/>
  <c r="I18" i="16"/>
  <c r="I16" i="16"/>
  <c r="I25" i="16"/>
  <c r="I13" i="16"/>
  <c r="F17" i="16"/>
  <c r="F15" i="16"/>
  <c r="F21" i="16"/>
  <c r="F19" i="16"/>
  <c r="F20" i="16"/>
  <c r="F22" i="16"/>
  <c r="F28" i="16"/>
  <c r="F26" i="16"/>
  <c r="F30" i="16"/>
  <c r="F29" i="16"/>
  <c r="F37" i="16"/>
  <c r="F33" i="16"/>
  <c r="F27" i="16"/>
  <c r="F39" i="16"/>
  <c r="F46" i="16"/>
  <c r="F38" i="16"/>
  <c r="F32" i="16"/>
  <c r="F42" i="16"/>
  <c r="F44" i="16"/>
  <c r="I44" i="16"/>
  <c r="I32" i="16"/>
  <c r="I38" i="16"/>
  <c r="I46" i="16"/>
  <c r="I39" i="16"/>
  <c r="I27" i="16"/>
  <c r="I37" i="16"/>
  <c r="I29" i="16"/>
  <c r="I30" i="16"/>
  <c r="I26" i="16"/>
  <c r="I28" i="16"/>
  <c r="I22" i="16"/>
  <c r="I20" i="16"/>
  <c r="I19" i="16"/>
  <c r="I21" i="16"/>
  <c r="I15" i="16"/>
  <c r="I17" i="16"/>
  <c r="I14" i="16"/>
  <c r="F14" i="16"/>
  <c r="F38" i="15" l="1"/>
  <c r="E23" i="15"/>
  <c r="G23" i="15"/>
  <c r="D23" i="15"/>
  <c r="I41" i="15"/>
  <c r="I40" i="15"/>
  <c r="I26" i="15"/>
  <c r="I18" i="15"/>
  <c r="I14" i="15"/>
  <c r="I20" i="15"/>
  <c r="I43" i="15"/>
  <c r="I31" i="15"/>
  <c r="F22" i="15"/>
  <c r="F25" i="15"/>
  <c r="F28" i="15"/>
  <c r="F29" i="15"/>
  <c r="F32" i="15"/>
  <c r="F34" i="15"/>
  <c r="F30" i="15"/>
  <c r="F33" i="15"/>
  <c r="F42" i="15"/>
  <c r="F37" i="15"/>
  <c r="F39" i="15"/>
  <c r="F13" i="15"/>
  <c r="F15" i="15"/>
  <c r="F16" i="15"/>
  <c r="F17" i="15"/>
  <c r="F19" i="15"/>
  <c r="I39" i="15"/>
  <c r="I37" i="15"/>
  <c r="I42" i="15"/>
  <c r="I33" i="15"/>
  <c r="I30" i="15"/>
  <c r="I34" i="15"/>
  <c r="I32" i="15"/>
  <c r="I29" i="15"/>
  <c r="I28" i="15"/>
  <c r="I25" i="15"/>
  <c r="I22" i="15"/>
  <c r="I21" i="15"/>
  <c r="F21" i="15"/>
  <c r="I19" i="15"/>
  <c r="I17" i="15"/>
  <c r="I16" i="15"/>
  <c r="I15" i="15"/>
  <c r="I13" i="15"/>
  <c r="E35" i="14"/>
  <c r="E44" i="14" s="1"/>
  <c r="G35" i="14"/>
  <c r="G44" i="14" s="1"/>
  <c r="D35" i="14"/>
  <c r="F35" i="14" s="1"/>
  <c r="E23" i="14"/>
  <c r="G23" i="14"/>
  <c r="D23" i="14"/>
  <c r="F23" i="14" s="1"/>
  <c r="I31" i="14"/>
  <c r="I42" i="14"/>
  <c r="I33" i="14"/>
  <c r="I22" i="14"/>
  <c r="I13" i="14"/>
  <c r="I15" i="14"/>
  <c r="I41" i="14"/>
  <c r="I34" i="14"/>
  <c r="I39" i="14"/>
  <c r="F17" i="14"/>
  <c r="F19" i="14"/>
  <c r="F18" i="14"/>
  <c r="F20" i="14"/>
  <c r="F29" i="14"/>
  <c r="F21" i="14"/>
  <c r="F28" i="14"/>
  <c r="F25" i="14"/>
  <c r="F27" i="14"/>
  <c r="F30" i="14"/>
  <c r="F26" i="14"/>
  <c r="F32" i="14"/>
  <c r="F38" i="14"/>
  <c r="F37" i="14"/>
  <c r="F43" i="14"/>
  <c r="F40" i="14"/>
  <c r="F14" i="14"/>
  <c r="I40" i="14"/>
  <c r="I43" i="14"/>
  <c r="I37" i="14"/>
  <c r="I38" i="14"/>
  <c r="I26" i="14"/>
  <c r="I30" i="14"/>
  <c r="I27" i="14"/>
  <c r="I25" i="14"/>
  <c r="I28" i="14"/>
  <c r="I21" i="14"/>
  <c r="I29" i="14"/>
  <c r="I20" i="14"/>
  <c r="I18" i="14"/>
  <c r="I19" i="14"/>
  <c r="I17" i="14"/>
  <c r="I16" i="14"/>
  <c r="F16" i="14"/>
  <c r="I14" i="14"/>
  <c r="F51" i="13"/>
  <c r="E51" i="13"/>
  <c r="G51" i="13"/>
  <c r="D51" i="13"/>
  <c r="F47" i="13"/>
  <c r="E47" i="13"/>
  <c r="G47" i="13"/>
  <c r="D47" i="13"/>
  <c r="F35" i="13"/>
  <c r="E35" i="13"/>
  <c r="G35" i="13"/>
  <c r="D35" i="13"/>
  <c r="F23" i="13"/>
  <c r="E23" i="13"/>
  <c r="G23" i="13"/>
  <c r="D23" i="13"/>
  <c r="I39" i="13"/>
  <c r="I43" i="13"/>
  <c r="I19" i="13"/>
  <c r="I16" i="13"/>
  <c r="I13" i="13"/>
  <c r="I49" i="13"/>
  <c r="I45" i="13"/>
  <c r="I42" i="13"/>
  <c r="F20" i="13"/>
  <c r="F21" i="13"/>
  <c r="F25" i="13"/>
  <c r="F26" i="13"/>
  <c r="F28" i="13"/>
  <c r="F27" i="13"/>
  <c r="F32" i="13"/>
  <c r="F29" i="13"/>
  <c r="F46" i="13"/>
  <c r="F22" i="13"/>
  <c r="F31" i="13"/>
  <c r="F33" i="13"/>
  <c r="F30" i="13"/>
  <c r="F34" i="13"/>
  <c r="F44" i="13"/>
  <c r="F40" i="13"/>
  <c r="F37" i="13"/>
  <c r="F41" i="13"/>
  <c r="F38" i="13"/>
  <c r="F14" i="13"/>
  <c r="F15" i="13"/>
  <c r="F18" i="13"/>
  <c r="I38" i="13"/>
  <c r="I37" i="13"/>
  <c r="I40" i="13"/>
  <c r="I44" i="13"/>
  <c r="I34" i="13"/>
  <c r="I31" i="13"/>
  <c r="I22" i="13"/>
  <c r="I46" i="13"/>
  <c r="I29" i="13"/>
  <c r="I32" i="13"/>
  <c r="I27" i="13"/>
  <c r="I28" i="13"/>
  <c r="I26" i="13"/>
  <c r="I25" i="13"/>
  <c r="I21" i="13"/>
  <c r="I20" i="13"/>
  <c r="I17" i="13"/>
  <c r="F17" i="13"/>
  <c r="I18" i="13"/>
  <c r="I15" i="13"/>
  <c r="I14" i="13"/>
  <c r="D47" i="12"/>
  <c r="F35" i="12"/>
  <c r="E35" i="12"/>
  <c r="G35" i="12"/>
  <c r="D35" i="12"/>
  <c r="F32" i="12"/>
  <c r="E23" i="12"/>
  <c r="G23" i="12"/>
  <c r="D23" i="12"/>
  <c r="I22" i="12"/>
  <c r="F23" i="15" l="1"/>
  <c r="D44" i="14"/>
  <c r="F44" i="14" s="1"/>
  <c r="F23" i="12"/>
  <c r="I39" i="12"/>
  <c r="I42" i="12"/>
  <c r="I43" i="12"/>
  <c r="I46" i="12"/>
  <c r="I25" i="12"/>
  <c r="I14" i="12"/>
  <c r="I13" i="12"/>
  <c r="F20" i="12" l="1"/>
  <c r="F19" i="12"/>
  <c r="F18" i="12"/>
  <c r="F26" i="12"/>
  <c r="F27" i="12"/>
  <c r="F38" i="12"/>
  <c r="F21" i="12"/>
  <c r="F28" i="12"/>
  <c r="F29" i="12"/>
  <c r="F31" i="12"/>
  <c r="F40" i="12"/>
  <c r="F30" i="12"/>
  <c r="F33" i="12"/>
  <c r="F34" i="12"/>
  <c r="F44" i="12"/>
  <c r="F37" i="12"/>
  <c r="F41" i="12"/>
  <c r="F45" i="12"/>
  <c r="F15" i="12"/>
  <c r="F16" i="12"/>
  <c r="I45" i="12"/>
  <c r="I41" i="12"/>
  <c r="I37" i="12"/>
  <c r="I44" i="12"/>
  <c r="I34" i="12"/>
  <c r="I33" i="12"/>
  <c r="I30" i="12"/>
  <c r="I29" i="12"/>
  <c r="I28" i="12"/>
  <c r="I21" i="12"/>
  <c r="I38" i="12"/>
  <c r="I27" i="12"/>
  <c r="I26" i="12"/>
  <c r="I18" i="12"/>
  <c r="I19" i="12"/>
  <c r="I20" i="12"/>
  <c r="I17" i="12"/>
  <c r="F17" i="12"/>
  <c r="I16" i="12"/>
  <c r="I15" i="12"/>
  <c r="F45" i="11"/>
  <c r="E45" i="11"/>
  <c r="G45" i="11"/>
  <c r="D45" i="11"/>
  <c r="F35" i="11"/>
  <c r="E35" i="11"/>
  <c r="G35" i="11"/>
  <c r="D35" i="11"/>
  <c r="F23" i="11"/>
  <c r="E23" i="11"/>
  <c r="G23" i="11"/>
  <c r="D23" i="11"/>
  <c r="I40" i="11"/>
  <c r="I33" i="11"/>
  <c r="I42" i="11"/>
  <c r="I43" i="11"/>
  <c r="I13" i="11"/>
  <c r="I20" i="11"/>
  <c r="F35" i="10"/>
  <c r="E35" i="10"/>
  <c r="G35" i="10"/>
  <c r="D35" i="10"/>
  <c r="F15" i="11" l="1"/>
  <c r="F16" i="11"/>
  <c r="F17" i="11"/>
  <c r="F22" i="11"/>
  <c r="F18" i="11"/>
  <c r="F21" i="11"/>
  <c r="F19" i="11"/>
  <c r="F25" i="11"/>
  <c r="F27" i="11"/>
  <c r="F26" i="11"/>
  <c r="F28" i="11"/>
  <c r="F37" i="11"/>
  <c r="F38" i="11"/>
  <c r="F29" i="11"/>
  <c r="F30" i="11"/>
  <c r="F32" i="11"/>
  <c r="F34" i="11"/>
  <c r="F31" i="11"/>
  <c r="F39" i="11"/>
  <c r="F41" i="11"/>
  <c r="F44" i="11"/>
  <c r="I44" i="11"/>
  <c r="I41" i="11"/>
  <c r="I39" i="11"/>
  <c r="I34" i="11"/>
  <c r="I32" i="11"/>
  <c r="I30" i="11"/>
  <c r="I29" i="11"/>
  <c r="I38" i="11"/>
  <c r="I37" i="11"/>
  <c r="I26" i="11"/>
  <c r="I25" i="11"/>
  <c r="I19" i="11"/>
  <c r="I21" i="11"/>
  <c r="I18" i="11"/>
  <c r="I22" i="11"/>
  <c r="I17" i="11"/>
  <c r="I16" i="11"/>
  <c r="I15" i="11"/>
  <c r="I14" i="11"/>
  <c r="F14" i="11"/>
  <c r="F34" i="10"/>
  <c r="F23" i="10" l="1"/>
  <c r="E23" i="10"/>
  <c r="G23" i="10"/>
  <c r="D23" i="10"/>
  <c r="I27" i="10"/>
  <c r="I15" i="10"/>
  <c r="I14" i="10"/>
  <c r="I21" i="10"/>
  <c r="I19" i="10"/>
  <c r="I42" i="10"/>
  <c r="I37" i="10"/>
  <c r="F18" i="10"/>
  <c r="F20" i="10"/>
  <c r="F25" i="10"/>
  <c r="F28" i="10"/>
  <c r="F30" i="10"/>
  <c r="F29" i="10"/>
  <c r="F31" i="10"/>
  <c r="F33" i="10"/>
  <c r="F41" i="10"/>
  <c r="F38" i="10"/>
  <c r="F32" i="10"/>
  <c r="F39" i="10"/>
  <c r="F40" i="10"/>
  <c r="F13" i="10"/>
  <c r="F16" i="10"/>
  <c r="F17" i="10"/>
  <c r="I40" i="10"/>
  <c r="I39" i="10"/>
  <c r="I32" i="10"/>
  <c r="I38" i="10"/>
  <c r="I41" i="10"/>
  <c r="I33" i="10"/>
  <c r="I31" i="10"/>
  <c r="I29" i="10"/>
  <c r="I30" i="10"/>
  <c r="I28" i="10"/>
  <c r="I25" i="10"/>
  <c r="I20" i="10"/>
  <c r="I18" i="10"/>
  <c r="F22" i="10"/>
  <c r="I17" i="10"/>
  <c r="I16" i="10"/>
  <c r="I13" i="10"/>
  <c r="I31" i="9"/>
  <c r="F37" i="9" l="1"/>
  <c r="E45" i="9" l="1"/>
  <c r="G45" i="9"/>
  <c r="D45" i="9"/>
  <c r="F35" i="9"/>
  <c r="E35" i="9"/>
  <c r="G35" i="9"/>
  <c r="D35" i="9"/>
  <c r="F23" i="9"/>
  <c r="E23" i="9"/>
  <c r="G23" i="9"/>
  <c r="D23" i="9"/>
  <c r="I21" i="9"/>
  <c r="F45" i="9" l="1"/>
  <c r="I30" i="9"/>
  <c r="I41" i="9"/>
  <c r="I44" i="9"/>
  <c r="I14" i="9"/>
  <c r="I13" i="9"/>
  <c r="I29" i="9"/>
  <c r="I34" i="9"/>
  <c r="F17" i="9"/>
  <c r="F20" i="9"/>
  <c r="F26" i="9"/>
  <c r="F25" i="9"/>
  <c r="F22" i="9"/>
  <c r="F32" i="9"/>
  <c r="F28" i="9"/>
  <c r="F43" i="9"/>
  <c r="F39" i="9"/>
  <c r="F33" i="9"/>
  <c r="F38" i="9"/>
  <c r="F40" i="9"/>
  <c r="F42" i="9"/>
  <c r="F16" i="9"/>
  <c r="F18" i="9"/>
  <c r="F15" i="9"/>
  <c r="I27" i="9"/>
  <c r="I42" i="9"/>
  <c r="I40" i="9"/>
  <c r="I38" i="9"/>
  <c r="I33" i="9"/>
  <c r="I39" i="9"/>
  <c r="I43" i="9"/>
  <c r="I28" i="9"/>
  <c r="I32" i="9"/>
  <c r="I22" i="9"/>
  <c r="I25" i="9"/>
  <c r="I26" i="9"/>
  <c r="I20" i="9"/>
  <c r="I17" i="9"/>
  <c r="I19" i="9"/>
  <c r="F19" i="9"/>
  <c r="I15" i="9"/>
  <c r="I18" i="9"/>
  <c r="F46" i="8" l="1"/>
  <c r="E46" i="8"/>
  <c r="G46" i="8"/>
  <c r="D46" i="8"/>
  <c r="F35" i="8"/>
  <c r="E35" i="8"/>
  <c r="G35" i="8"/>
  <c r="D35" i="8"/>
  <c r="F23" i="8"/>
  <c r="E23" i="8"/>
  <c r="G23" i="8"/>
  <c r="D23" i="8"/>
  <c r="I39" i="8" l="1"/>
  <c r="I37" i="8"/>
  <c r="I41" i="8"/>
  <c r="I40" i="8"/>
  <c r="I19" i="8"/>
  <c r="I18" i="8"/>
  <c r="F14" i="8"/>
  <c r="F17" i="8"/>
  <c r="F16" i="8"/>
  <c r="F20" i="8"/>
  <c r="F21" i="8"/>
  <c r="F29" i="8"/>
  <c r="F22" i="8"/>
  <c r="F28" i="8"/>
  <c r="F25" i="8"/>
  <c r="F26" i="8"/>
  <c r="F38" i="8"/>
  <c r="F44" i="8"/>
  <c r="F32" i="8"/>
  <c r="F34" i="8"/>
  <c r="F31" i="8"/>
  <c r="F33" i="8"/>
  <c r="F45" i="8"/>
  <c r="F30" i="8"/>
  <c r="F27" i="8"/>
  <c r="F42" i="8"/>
  <c r="I42" i="8"/>
  <c r="I27" i="8"/>
  <c r="I45" i="8"/>
  <c r="I33" i="8"/>
  <c r="I31" i="8"/>
  <c r="I34" i="8"/>
  <c r="I32" i="8"/>
  <c r="I44" i="8"/>
  <c r="I38" i="8"/>
  <c r="I26" i="8"/>
  <c r="I25" i="8"/>
  <c r="I22" i="8"/>
  <c r="I29" i="8"/>
  <c r="I21" i="8"/>
  <c r="I20" i="8"/>
  <c r="I16" i="8"/>
  <c r="I17" i="8"/>
  <c r="I14" i="8"/>
  <c r="I15" i="8"/>
  <c r="F15" i="8"/>
  <c r="D46" i="7" l="1"/>
  <c r="F35" i="7"/>
  <c r="E35" i="7"/>
  <c r="G35" i="7"/>
  <c r="D35" i="7"/>
  <c r="I30" i="7"/>
  <c r="F30" i="7"/>
  <c r="F41" i="7" l="1"/>
  <c r="I41" i="7"/>
  <c r="F57" i="6"/>
  <c r="E57" i="6"/>
  <c r="G57" i="6"/>
  <c r="D57" i="6"/>
  <c r="I56" i="6"/>
  <c r="F23" i="7" l="1"/>
  <c r="E23" i="7"/>
  <c r="G23" i="7"/>
  <c r="D23" i="7"/>
  <c r="I27" i="7"/>
  <c r="I37" i="7"/>
  <c r="I39" i="7"/>
  <c r="I42" i="7"/>
  <c r="I19" i="7"/>
  <c r="I14" i="7"/>
  <c r="F17" i="7"/>
  <c r="F18" i="7"/>
  <c r="F20" i="7"/>
  <c r="F26" i="7"/>
  <c r="F22" i="7"/>
  <c r="F38" i="7"/>
  <c r="F25" i="7"/>
  <c r="F21" i="7"/>
  <c r="F29" i="7"/>
  <c r="F28" i="7"/>
  <c r="F31" i="7"/>
  <c r="F32" i="7"/>
  <c r="F34" i="7"/>
  <c r="F33" i="7"/>
  <c r="F44" i="7"/>
  <c r="F45" i="7"/>
  <c r="F40" i="7"/>
  <c r="F43" i="7"/>
  <c r="F13" i="7"/>
  <c r="F15" i="7"/>
  <c r="I43" i="7"/>
  <c r="I40" i="7"/>
  <c r="I45" i="7"/>
  <c r="I44" i="7"/>
  <c r="I33" i="7"/>
  <c r="I32" i="7"/>
  <c r="I31" i="7"/>
  <c r="I28" i="7"/>
  <c r="I29" i="7"/>
  <c r="I25" i="7"/>
  <c r="I38" i="7"/>
  <c r="I22" i="7"/>
  <c r="I26" i="7"/>
  <c r="I20" i="7"/>
  <c r="I18" i="7"/>
  <c r="I17" i="7"/>
  <c r="I16" i="7"/>
  <c r="F16" i="7"/>
  <c r="I15" i="7"/>
  <c r="I13" i="7"/>
  <c r="F47" i="6"/>
  <c r="E47" i="6"/>
  <c r="G47" i="6"/>
  <c r="D47" i="6"/>
  <c r="F35" i="6"/>
  <c r="G35" i="6"/>
  <c r="E35" i="6"/>
  <c r="D35" i="6"/>
  <c r="F23" i="6"/>
  <c r="E23" i="6"/>
  <c r="G23" i="6"/>
  <c r="D23" i="6"/>
  <c r="I29" i="6"/>
  <c r="I37" i="6"/>
  <c r="I51" i="6"/>
  <c r="I45" i="6"/>
  <c r="I21" i="6"/>
  <c r="I13" i="6"/>
  <c r="I19" i="6"/>
  <c r="I34" i="6"/>
  <c r="I41" i="6"/>
  <c r="I44" i="6"/>
  <c r="I53" i="6"/>
  <c r="I55" i="6"/>
  <c r="I14" i="6"/>
  <c r="F17" i="6"/>
  <c r="F18" i="6"/>
  <c r="F20" i="6"/>
  <c r="F22" i="6"/>
  <c r="F25" i="6"/>
  <c r="F27" i="6"/>
  <c r="F34" i="6"/>
  <c r="F41" i="6"/>
  <c r="F29" i="6"/>
  <c r="F30" i="6"/>
  <c r="F28" i="6"/>
  <c r="F43" i="6"/>
  <c r="F31" i="6"/>
  <c r="F39" i="6"/>
  <c r="F54" i="6"/>
  <c r="F50" i="6"/>
  <c r="F42" i="6"/>
  <c r="F33" i="6"/>
  <c r="F26" i="6"/>
  <c r="F37" i="6"/>
  <c r="F49" i="6"/>
  <c r="F40" i="6"/>
  <c r="F52" i="6"/>
  <c r="F46" i="6"/>
  <c r="F15" i="6"/>
  <c r="I52" i="6"/>
  <c r="I26" i="6"/>
  <c r="I33" i="6"/>
  <c r="I42" i="6"/>
  <c r="I50" i="6"/>
  <c r="I39" i="6"/>
  <c r="I31" i="6"/>
  <c r="I43" i="6"/>
  <c r="I28" i="6"/>
  <c r="I27" i="6"/>
  <c r="I22" i="6"/>
  <c r="I20" i="6"/>
  <c r="I18" i="6"/>
  <c r="I17" i="6"/>
  <c r="I16" i="6"/>
  <c r="F16" i="6"/>
  <c r="I15" i="6"/>
  <c r="F45" i="5"/>
  <c r="E45" i="5"/>
  <c r="G45" i="5"/>
  <c r="D45" i="5"/>
  <c r="F35" i="5"/>
  <c r="E35" i="5"/>
  <c r="G35" i="5"/>
  <c r="D35" i="5"/>
  <c r="M43" i="5"/>
  <c r="L43" i="5"/>
  <c r="F41" i="5"/>
  <c r="F40" i="5"/>
  <c r="F43" i="5"/>
  <c r="L40" i="4"/>
  <c r="M40" i="4"/>
  <c r="F40" i="4"/>
  <c r="F38" i="4"/>
  <c r="F37" i="4"/>
  <c r="D41" i="3"/>
  <c r="M37" i="3"/>
  <c r="L37" i="3"/>
  <c r="F37" i="3"/>
  <c r="D23" i="5"/>
  <c r="E23" i="5"/>
  <c r="G23" i="5"/>
  <c r="I13" i="5"/>
  <c r="I15" i="5"/>
  <c r="I27" i="5"/>
  <c r="I18" i="5"/>
  <c r="F21" i="5"/>
  <c r="F17" i="5"/>
  <c r="F19" i="5"/>
  <c r="F22" i="5"/>
  <c r="F30" i="5"/>
  <c r="F20" i="5"/>
  <c r="F31" i="5"/>
  <c r="F32" i="5"/>
  <c r="F29" i="5"/>
  <c r="F28" i="5"/>
  <c r="F39" i="5"/>
  <c r="F44" i="5"/>
  <c r="F34" i="5"/>
  <c r="F38" i="5"/>
  <c r="F33" i="5"/>
  <c r="F42" i="5"/>
  <c r="F37" i="5"/>
  <c r="F14" i="5"/>
  <c r="I37" i="5"/>
  <c r="I42" i="5"/>
  <c r="I33" i="5"/>
  <c r="I38" i="5"/>
  <c r="I34" i="5"/>
  <c r="I44" i="5"/>
  <c r="I28" i="5"/>
  <c r="I29" i="5"/>
  <c r="F23" i="5"/>
  <c r="I32" i="5"/>
  <c r="I20" i="5"/>
  <c r="I30" i="5"/>
  <c r="I22" i="5"/>
  <c r="I17" i="5"/>
  <c r="I21" i="5"/>
  <c r="I16" i="5"/>
  <c r="F16" i="5"/>
  <c r="I14" i="5"/>
  <c r="D23" i="4"/>
  <c r="E23" i="4"/>
  <c r="G23" i="4"/>
  <c r="F23" i="4"/>
  <c r="I22" i="4"/>
  <c r="I15" i="4"/>
  <c r="I19" i="4"/>
  <c r="I13" i="4"/>
  <c r="F18" i="4"/>
  <c r="F20" i="4"/>
  <c r="F25" i="4"/>
  <c r="F29" i="4"/>
  <c r="F30" i="4"/>
  <c r="F33" i="4"/>
  <c r="F28" i="4"/>
  <c r="F26" i="4"/>
  <c r="F31" i="4"/>
  <c r="F41" i="4"/>
  <c r="F43" i="4"/>
  <c r="F34" i="4"/>
  <c r="F39" i="4"/>
  <c r="F42" i="4"/>
  <c r="F14" i="4"/>
  <c r="I42" i="4"/>
  <c r="I39" i="4"/>
  <c r="I34" i="4"/>
  <c r="I43" i="4"/>
  <c r="I41" i="4"/>
  <c r="I31" i="4"/>
  <c r="I26" i="4"/>
  <c r="I33" i="4"/>
  <c r="I30" i="4"/>
  <c r="I29" i="4"/>
  <c r="I25" i="4"/>
  <c r="I20" i="4"/>
  <c r="I18" i="4"/>
  <c r="I16" i="4"/>
  <c r="F16" i="4"/>
  <c r="I14" i="4"/>
  <c r="I38" i="3"/>
  <c r="D23" i="3"/>
  <c r="D35" i="3"/>
  <c r="E23" i="3"/>
  <c r="E35" i="3"/>
  <c r="E41" i="3"/>
  <c r="F41" i="3"/>
  <c r="G23" i="3"/>
  <c r="G35" i="3"/>
  <c r="G41" i="3"/>
  <c r="F35" i="3"/>
  <c r="F23" i="3"/>
  <c r="I33" i="3"/>
  <c r="I40" i="3"/>
  <c r="I13" i="3"/>
  <c r="I18" i="3"/>
  <c r="I20" i="3"/>
  <c r="F15" i="3"/>
  <c r="F14" i="3"/>
  <c r="F17" i="3"/>
  <c r="F19" i="3"/>
  <c r="F16" i="3"/>
  <c r="F25" i="3"/>
  <c r="F22" i="3"/>
  <c r="F26" i="3"/>
  <c r="F29" i="3"/>
  <c r="F27" i="3"/>
  <c r="F30" i="3"/>
  <c r="F31" i="3"/>
  <c r="F39" i="3"/>
  <c r="F32" i="3"/>
  <c r="I34" i="3"/>
  <c r="F34" i="3"/>
  <c r="I32" i="3"/>
  <c r="I30" i="3"/>
  <c r="I27" i="3"/>
  <c r="I29" i="3"/>
  <c r="I26" i="3"/>
  <c r="I22" i="3"/>
  <c r="I25" i="3"/>
  <c r="I16" i="3"/>
  <c r="I19" i="3"/>
  <c r="I17" i="3"/>
  <c r="I14" i="3"/>
  <c r="I15" i="3"/>
  <c r="D35" i="2"/>
  <c r="F35" i="2"/>
  <c r="E35" i="2"/>
  <c r="G35" i="2"/>
  <c r="F23" i="2"/>
  <c r="E23" i="2"/>
  <c r="G23" i="2"/>
  <c r="D23" i="2"/>
  <c r="I33" i="2"/>
  <c r="F26" i="2"/>
  <c r="I16" i="2"/>
  <c r="I19" i="2"/>
  <c r="I21" i="2"/>
  <c r="F29" i="2"/>
  <c r="F30" i="2"/>
  <c r="F25" i="2"/>
  <c r="F31" i="2"/>
  <c r="F34" i="2"/>
  <c r="F32" i="2"/>
  <c r="F17" i="2"/>
  <c r="F20" i="2"/>
  <c r="F18" i="2"/>
  <c r="I15" i="2"/>
  <c r="I14" i="2"/>
  <c r="I13" i="2"/>
  <c r="F28" i="2"/>
  <c r="F22" i="2"/>
  <c r="I32" i="2"/>
  <c r="I34" i="2"/>
  <c r="I25" i="2"/>
  <c r="I30" i="2"/>
  <c r="I29" i="2"/>
  <c r="I26" i="2"/>
  <c r="I18" i="2"/>
  <c r="I20" i="2"/>
  <c r="I17" i="2"/>
  <c r="I22" i="2"/>
  <c r="G31" i="1"/>
  <c r="D31" i="1"/>
  <c r="G23" i="1"/>
  <c r="D23" i="1"/>
  <c r="I28" i="1"/>
  <c r="I29" i="1"/>
  <c r="I27" i="1"/>
  <c r="I16" i="1"/>
  <c r="I15" i="1"/>
  <c r="I25" i="1"/>
  <c r="I19" i="1"/>
  <c r="I26" i="1"/>
  <c r="I17" i="1"/>
  <c r="I21" i="1"/>
  <c r="I20" i="1"/>
  <c r="I13" i="1"/>
  <c r="I14" i="1"/>
  <c r="E46" i="7" l="1"/>
  <c r="F46" i="7" s="1"/>
  <c r="G46" i="7"/>
  <c r="D43" i="10" l="1"/>
  <c r="F43" i="10"/>
  <c r="E43" i="10"/>
  <c r="G43" i="10"/>
  <c r="E47" i="12" l="1"/>
  <c r="F47" i="12" s="1"/>
  <c r="G47" i="12"/>
  <c r="E46" i="20" l="1"/>
  <c r="F46" i="20" s="1"/>
  <c r="G46" i="20"/>
  <c r="F43" i="21"/>
  <c r="E43" i="21"/>
  <c r="G43" i="21"/>
  <c r="E39" i="22" l="1"/>
  <c r="F39" i="22" s="1"/>
  <c r="G39" i="22"/>
  <c r="E44" i="15"/>
  <c r="E35" i="15"/>
  <c r="G35" i="4"/>
  <c r="G44" i="4"/>
  <c r="E44" i="4"/>
  <c r="E35" i="4"/>
  <c r="F44" i="15"/>
  <c r="D44" i="15"/>
  <c r="G35" i="15"/>
  <c r="G44" i="15"/>
  <c r="F35" i="4"/>
  <c r="D35" i="4"/>
  <c r="D44" i="4"/>
  <c r="F44" i="4"/>
  <c r="D35" i="15"/>
  <c r="F35" i="15"/>
</calcChain>
</file>

<file path=xl/sharedStrings.xml><?xml version="1.0" encoding="utf-8"?>
<sst xmlns="http://schemas.openxmlformats.org/spreadsheetml/2006/main" count="3702" uniqueCount="329">
  <si>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</si>
  <si>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</si>
  <si>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</si>
  <si>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</si>
  <si>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</si>
  <si>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</si>
  <si>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</si>
  <si>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</si>
  <si>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</si>
  <si>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</si>
  <si>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</si>
  <si>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</si>
  <si>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</si>
  <si>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</si>
  <si>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</si>
  <si>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</si>
  <si>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</si>
  <si>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</si>
  <si>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</si>
  <si>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</si>
  <si>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</si>
  <si>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</si>
  <si>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</si>
  <si>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</si>
  <si>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</si>
  <si>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</si>
  <si>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</si>
  <si>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</si>
  <si>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</si>
  <si>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</si>
  <si>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</si>
  <si>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Garsų pasaulio įrašai</t>
  </si>
  <si>
    <t>Theatrical Film Distribution / WDSMPI</t>
  </si>
  <si>
    <t>Theatrical Film Distribution</t>
  </si>
  <si>
    <t>ACME Film / WB</t>
  </si>
  <si>
    <t>Drakono raitelis (Dragon Rider)</t>
  </si>
  <si>
    <t>Ugnis (Огонь)</t>
  </si>
  <si>
    <t>VLG film</t>
  </si>
  <si>
    <t>Perspektyvi mergina (Promising Young Woman)</t>
  </si>
  <si>
    <t>Kolos praraja. Požemių balsai (Кольская сверхглубокая)</t>
  </si>
  <si>
    <t>Didžiapėdžio vaikis 2 (Bigfoot Family)</t>
  </si>
  <si>
    <t>Sapnų kūrėjai (Dreambuilders)</t>
  </si>
  <si>
    <t>Nuostabioji moteris 1984 (Wonder Woman 1984)</t>
  </si>
  <si>
    <t>Mortal Kombat (Mortal Kombat)</t>
  </si>
  <si>
    <t>Kalakutas, vynas ir merginos (Dinner With Friends)</t>
  </si>
  <si>
    <t>Mainai su žudiku (Freaky)</t>
  </si>
  <si>
    <t>Siela (Soul)</t>
  </si>
  <si>
    <t>Dukine Film Distribution / Universal Pictures</t>
  </si>
  <si>
    <t>Tėvas (The Father)</t>
  </si>
  <si>
    <t>Best Film</t>
  </si>
  <si>
    <t>Balandžio 30 - gegužės 2 d. Lietuvos kino teatruose rodytų filmų topas</t>
  </si>
  <si>
    <t>April 30 - May 2 Lithuanian top</t>
  </si>
  <si>
    <t>April 30 - May 2</t>
  </si>
  <si>
    <t>Balandžio 30 - gegužės 2 d.</t>
  </si>
  <si>
    <t>April 23 - 25</t>
  </si>
  <si>
    <t>Balandžio 23 - 25 d.</t>
  </si>
  <si>
    <t>N</t>
  </si>
  <si>
    <t>Tobula žmona (La bonne épouse)</t>
  </si>
  <si>
    <t>Nuostabi epocha (La Belle Epoque)</t>
  </si>
  <si>
    <t>Helmut Newton: begėdiškas grožis (Helmut Newton: The Bad and the Beautiful)</t>
  </si>
  <si>
    <t>A-One Films</t>
  </si>
  <si>
    <t>Išvalyti atmintį</t>
  </si>
  <si>
    <t>Total (16)</t>
  </si>
  <si>
    <t>Nešventa (Unholy)</t>
  </si>
  <si>
    <t>ACME Film / SONY</t>
  </si>
  <si>
    <t>Tomas ir Džeris (Tom and Jerry)</t>
  </si>
  <si>
    <t>Godzila prieš Kongą (Godzilla vs Kong)</t>
  </si>
  <si>
    <t>Klajoklių žemė (Nomadland)</t>
  </si>
  <si>
    <t>Niekas (Nobody)</t>
  </si>
  <si>
    <t>May 7 - 9</t>
  </si>
  <si>
    <t>Gegužės 7 - 9 d.</t>
  </si>
  <si>
    <t>May 7 - 9 Lithuanian top</t>
  </si>
  <si>
    <t>Gegužės 7 - 9 d. Lietuvos kino teatruose rodytų filmų topas</t>
  </si>
  <si>
    <t>Undinė (Undine)</t>
  </si>
  <si>
    <t>Išvalyti atmintį (Effacer L'historique)</t>
  </si>
  <si>
    <t>Dylere (La Dorrone)</t>
  </si>
  <si>
    <t>Total (20)</t>
  </si>
  <si>
    <t>Černobylis. Bedugnė (Чернобыль)</t>
  </si>
  <si>
    <t>May 14 - 16 Lithuanian top</t>
  </si>
  <si>
    <t>Gegužės 14 - 16 d. Lietuvos kino teatruose rodytų filmų topas</t>
  </si>
  <si>
    <t>May 14 - 16</t>
  </si>
  <si>
    <t>Gegužės 14 - 16 d.</t>
  </si>
  <si>
    <t>Vyriškas įniršis (Wrath of Man (Cash Truck))</t>
  </si>
  <si>
    <t>Trokštantys mano mirties (Those Who Wish me Dead)</t>
  </si>
  <si>
    <t>Chaoso planeta (Chaos Walking)</t>
  </si>
  <si>
    <t>Palma (Пальма)</t>
  </si>
  <si>
    <t>Persų kalbos pamokos (Persian Lessons)</t>
  </si>
  <si>
    <t>Vasara'85 (Été 85)</t>
  </si>
  <si>
    <t>Prakaituok! (Sweat)</t>
  </si>
  <si>
    <t>Kino aljansas</t>
  </si>
  <si>
    <t>Total (23)</t>
  </si>
  <si>
    <t>May 21 - 23</t>
  </si>
  <si>
    <t>Gegužės 21 - 23 d.</t>
  </si>
  <si>
    <t>May 21 - 23 Lithuanian top</t>
  </si>
  <si>
    <t>Gegužės 21 - 23 d. Lietuvos kino teatruose rodytų filmų topas</t>
  </si>
  <si>
    <t>Spiralė (Spiral)</t>
  </si>
  <si>
    <t>Nes jai labai rūpi (I Care a Lot)</t>
  </si>
  <si>
    <t>Rėja ir paskutinysis drakonas (Raya and the Last Dragon)</t>
  </si>
  <si>
    <t>Laisvo elgesio močiutė 3. Pradžia (Прабабушка легкого поведения. Начало)</t>
  </si>
  <si>
    <t>Pakeleivių karta (Voyagers)</t>
  </si>
  <si>
    <t>2 831</t>
  </si>
  <si>
    <t>Dar po vieną (Druk)</t>
  </si>
  <si>
    <t>Estinfilm</t>
  </si>
  <si>
    <t>Meinstrymas (Mainstream)</t>
  </si>
  <si>
    <t>Holivudo afera (Comeback Trail)</t>
  </si>
  <si>
    <t>Total (24)</t>
  </si>
  <si>
    <t>May 28 - 30</t>
  </si>
  <si>
    <t>Gegužės 28 - 30 d.</t>
  </si>
  <si>
    <t>May 28 - 30 Lithuanian top</t>
  </si>
  <si>
    <t>Gegužės 28 - 30 d. Lietuvos kino teatruose rodytų filmų topas</t>
  </si>
  <si>
    <t>Kurjeris (The Courier)</t>
  </si>
  <si>
    <t>Tylos zona 2 (A Quiet Place 2)</t>
  </si>
  <si>
    <t>Kruela (Cruella)</t>
  </si>
  <si>
    <t>Dukine Film Distribution / Paramount Pictures</t>
  </si>
  <si>
    <t>Paskutinis didvyris: blogio ištakos (Последний богатырь: Корень зла)</t>
  </si>
  <si>
    <t>Žmonės, kuriuos pažįstam</t>
  </si>
  <si>
    <t>Just a Moment</t>
  </si>
  <si>
    <t>Blogos pasakos (Bad Tales)</t>
  </si>
  <si>
    <t>Total (28)</t>
  </si>
  <si>
    <t>June 4 - 6</t>
  </si>
  <si>
    <t>Birželio 4 - 6 d.</t>
  </si>
  <si>
    <t>June 4 - 6 Lithuanian top</t>
  </si>
  <si>
    <t>Birželio 4 - 6 d. Lietuvos kino teatruose rodytų filmų topas</t>
  </si>
  <si>
    <t>Krudžiai 2. Naujasis amžius (The Croods: A New Age)</t>
  </si>
  <si>
    <t>Boss level</t>
  </si>
  <si>
    <t>Vikingas Vikas (Vic the Viking and the Magic Sword)</t>
  </si>
  <si>
    <t>Kosminis Samsamas (SamSam)</t>
  </si>
  <si>
    <t>Išvarymas 3: Velnias privertė mane tai padaryti (Conjuring 3)</t>
  </si>
  <si>
    <t>Išgyventi virš horizonto (Horizon Line)</t>
  </si>
  <si>
    <t>Piktieji paukščiai 2 (Angry Birds 2)</t>
  </si>
  <si>
    <t>Šuns tikslas 2 (Molly and Max (A Dog's Journey))</t>
  </si>
  <si>
    <t>Total (30)</t>
  </si>
  <si>
    <t>June 11 - 13</t>
  </si>
  <si>
    <t>Birželio 11 - 13 d.</t>
  </si>
  <si>
    <t>June 11 - 13 Lithuanian top</t>
  </si>
  <si>
    <t>Birželio 11 - 13 d. Lietuvos kino teatruose rodytų filmų topas</t>
  </si>
  <si>
    <t>Triušis Piteris2: Pabėgimas (Peter Rabbit 2)</t>
  </si>
  <si>
    <t>Ilga istorija trumpai (Long Story Short)</t>
  </si>
  <si>
    <t>Šuniškas pokštas (Trouble)</t>
  </si>
  <si>
    <t>Playmobil Filmas (Playmobil)</t>
  </si>
  <si>
    <t>Arkties komanda (Arctic Dogs)</t>
  </si>
  <si>
    <t>Šarlatanas (Charlatan)</t>
  </si>
  <si>
    <t>Enfant Terrible</t>
  </si>
  <si>
    <t>Total (38)</t>
  </si>
  <si>
    <t>Total (29)</t>
  </si>
  <si>
    <t>Lemtingas posūkis: Mirties pamatas (Wrong Turn)</t>
  </si>
  <si>
    <t>SKUBIS DU! (Scoob)</t>
  </si>
  <si>
    <t>Lesė grįžta (Lassie)</t>
  </si>
  <si>
    <t>Žoze, tigras ir žuvis (Josee, the Tiger and the Fish)</t>
  </si>
  <si>
    <t>Žudiko žmonos asmens sargybinis (The Hitman's Wife's Bodyguard)</t>
  </si>
  <si>
    <t>June 18 - 20</t>
  </si>
  <si>
    <t>Birželio 18 - 20 d.</t>
  </si>
  <si>
    <t>June 18 - 20 Lithuanian top</t>
  </si>
  <si>
    <t>Birželio 18 - 20 d. Lietuvos kino teatruose rodytų filmų topas</t>
  </si>
  <si>
    <t>June 25 - 27</t>
  </si>
  <si>
    <t>Birželio 25 - 27 d.</t>
  </si>
  <si>
    <t>June 25 - 27 Lithuanian top</t>
  </si>
  <si>
    <t>Birželio 25 - 27 d. Lietuvos kino teatruose rodytų filmų topas</t>
  </si>
  <si>
    <t>Gauruoti šnipai (Spycies)</t>
  </si>
  <si>
    <t>Spurguliai (Extinct)</t>
  </si>
  <si>
    <t>Greiti ir įsiutę 9 (Fast and Furious 9)</t>
  </si>
  <si>
    <t>Liūtas Karalius (The Lion King)</t>
  </si>
  <si>
    <t>Polis (Poly)</t>
  </si>
  <si>
    <t>Valdininko prakeiksmas (Проклятый чиновник)</t>
  </si>
  <si>
    <t>Total (27)</t>
  </si>
  <si>
    <t>July 2 - 4 Lithuanian top</t>
  </si>
  <si>
    <t>Liepos 2 - 4 d. Lietuvos kino teatruose rodytų filmų topas</t>
  </si>
  <si>
    <t>July 2 - 4</t>
  </si>
  <si>
    <t>Liepos 2 - 4 d.</t>
  </si>
  <si>
    <t>Kaimynai (The People Upstairs)</t>
  </si>
  <si>
    <t>Kino pasaka</t>
  </si>
  <si>
    <t>Ledo kelias (The Ice Road)</t>
  </si>
  <si>
    <t>Įtakingiausias Amerikos gangsteris (Lansky)</t>
  </si>
  <si>
    <t>Išvalymas amžiams (Forever Purge)</t>
  </si>
  <si>
    <t>Nepažabojama dvasia (Spirit Untamed)</t>
  </si>
  <si>
    <t>Džentelmeniškas apiplėšimas (The Misfits)</t>
  </si>
  <si>
    <t>Total (26)</t>
  </si>
  <si>
    <t>Juodoji našlė (Black Widow)</t>
  </si>
  <si>
    <t>Pirmyn (Onward)</t>
  </si>
  <si>
    <t>Padūkėlė Turu (Turu the Wacky Hen)</t>
  </si>
  <si>
    <t>July 9 - 11</t>
  </si>
  <si>
    <t>Liepos 9 - 11 d.</t>
  </si>
  <si>
    <t>July 9 - 11 Lithuanian top</t>
  </si>
  <si>
    <t>Liepos 9 - 11 d. Lietuvos kino teatruose rodytų filmų topas</t>
  </si>
  <si>
    <t>July 16 - 18</t>
  </si>
  <si>
    <t>Liepos 16 - 18 d.</t>
  </si>
  <si>
    <t>Kosminis krepšinis: Nauja era (Space Jam: A New Legacy)</t>
  </si>
  <si>
    <t>Pabėgimo kambarys 2: Išėjimo nėra (Escape Room 2)</t>
  </si>
  <si>
    <t>Parako kokteilis (Gunpowder Milkshake)</t>
  </si>
  <si>
    <t>Užsimaskavę šnipai (Spies In Disguise)</t>
  </si>
  <si>
    <t>Kvepalai (Les parfums)</t>
  </si>
  <si>
    <t>Liepos 16 - 18 d. Lietuvos kino teatruose rodytų filmų topas</t>
  </si>
  <si>
    <t>July 16 - 18 Lithuanian top</t>
  </si>
  <si>
    <t>July 23 - 25</t>
  </si>
  <si>
    <t>Liepos 23 - 25 d.</t>
  </si>
  <si>
    <t>July 23 - 25 Lithuanian top</t>
  </si>
  <si>
    <t>Liepos 23 - 25 d. Lietuvos kino teatruose rodytų filmų topas</t>
  </si>
  <si>
    <t>Gyvatės akys: Eilinio Džo kilmė (Snake Eyes: G.I. Joe Origins)</t>
  </si>
  <si>
    <t>Senatvė (Old)</t>
  </si>
  <si>
    <t>Lukas (Luca)</t>
  </si>
  <si>
    <t>Ežiukas Sonic (Sonic The Hedgehog)</t>
  </si>
  <si>
    <t>Prabudimas (Awaken)</t>
  </si>
  <si>
    <t>Total (32)</t>
  </si>
  <si>
    <t>July 30 - August 1</t>
  </si>
  <si>
    <t>Liepos 30 - rugpjūčio 1 d.</t>
  </si>
  <si>
    <t>July 30 - August 1 Lithuanian top</t>
  </si>
  <si>
    <t>Liepos 30 - rugpjūčio 1 d. Lietuvos kino teatruose rodytų filmų topas</t>
  </si>
  <si>
    <t>Stambus planas</t>
  </si>
  <si>
    <t>Naktinė žvejyba</t>
  </si>
  <si>
    <t>Karštakošė gražuolė (Jolt)</t>
  </si>
  <si>
    <t>Džiunglių kruizas (Jungle Cruise)</t>
  </si>
  <si>
    <t>August 6 - 8</t>
  </si>
  <si>
    <t>Rugpjūčio 6 - 8 d.</t>
  </si>
  <si>
    <t>August 6 - 8 Lithuanian top</t>
  </si>
  <si>
    <t>Rugpjūčio 6 - 8 d. Lietuvos kino teatruose rodytų filmų topas</t>
  </si>
  <si>
    <t xml:space="preserve">Liepos 23 - 25 d. </t>
  </si>
  <si>
    <t>Svajoklis Budis 2 (Rock Dog 2)</t>
  </si>
  <si>
    <t>Savižudžių būrys. Mobilizacija (Suicide Squad 2)</t>
  </si>
  <si>
    <t>Supernova</t>
  </si>
  <si>
    <t>Apsėstoji (Demonic)</t>
  </si>
  <si>
    <t>Geriausi mūsų metai (The Best Years)</t>
  </si>
  <si>
    <t>Greta Garbo</t>
  </si>
  <si>
    <t>August 13 - 15</t>
  </si>
  <si>
    <t>Rugpjūčio 13 - 15 d.</t>
  </si>
  <si>
    <t>August 13 - 15 Lithuanian top</t>
  </si>
  <si>
    <t>Rugpjūčio 13 - 15 d. Lietuvos kino teatruose rodytų filmų topas</t>
  </si>
  <si>
    <t>Izaokas</t>
  </si>
  <si>
    <t>Film Jam</t>
  </si>
  <si>
    <t>Mirties namai 2 (Don't Breathe 2)</t>
  </si>
  <si>
    <t>(Ne)Tobulas vyras (I'm Your Man)</t>
  </si>
  <si>
    <t>Laisvasis Gajus (Free Guy)</t>
  </si>
  <si>
    <t>P</t>
  </si>
  <si>
    <t>Šunyčiai patruliai. Filmas (Paw Patrol: The Movie)</t>
  </si>
  <si>
    <t>Preview</t>
  </si>
  <si>
    <t>Tuvė (Tove)</t>
  </si>
  <si>
    <t>August 20 - 22</t>
  </si>
  <si>
    <t>Rugpjūčio 20 - 22 d.</t>
  </si>
  <si>
    <t>August 20 - 22 Lithuanian top</t>
  </si>
  <si>
    <t>Rugpjūčio 20 - 22 d. Lietuvos kino teatruose rodytų filmų topas</t>
  </si>
  <si>
    <t>Nauja praeitis (Reminiscence)</t>
  </si>
  <si>
    <t>Žaliasis riteris (The Green Knight)</t>
  </si>
  <si>
    <t>Nakties namai (The Night House)</t>
  </si>
  <si>
    <t>Total (31)</t>
  </si>
  <si>
    <t>August 27 - 29</t>
  </si>
  <si>
    <t>Rugpjūčio 27 - 29 d.</t>
  </si>
  <si>
    <t>August 27 - 29 Lithuanian top</t>
  </si>
  <si>
    <t>Rugpjūčio 27 - 29 d. Lietuvos kino teatruose rodytų filmų topas</t>
  </si>
  <si>
    <t>Seifas (Waydown (The Vault))</t>
  </si>
  <si>
    <t>Bitininkas (Candyman)</t>
  </si>
  <si>
    <t>Kiaulė (Pig)</t>
  </si>
  <si>
    <t>Rifkino festivalis (Rifkin‘s Festival)</t>
  </si>
  <si>
    <t>September 3 - 5</t>
  </si>
  <si>
    <t>Rugsėjo 3 - 5 d.</t>
  </si>
  <si>
    <t>September 3 - 5 Lithuanian top</t>
  </si>
  <si>
    <t>Rugsėjo 3 - 5 d. Lietuvos kino teatruose rodytų filmų topas</t>
  </si>
  <si>
    <t>Kuponų karalienės (Queenpins)</t>
  </si>
  <si>
    <t>Piktybinis (Malignant)</t>
  </si>
  <si>
    <t>Latė ir stebuklingas akmuo (Latte &amp; the Magic Waterstone)</t>
  </si>
  <si>
    <t>Travolta</t>
  </si>
  <si>
    <t>Šang-Či ir dešimties žiedų legenda (Shang-Chi and the Legend of the Ten Rings)</t>
  </si>
  <si>
    <t>Žudiko kodeksas (The Protege)</t>
  </si>
  <si>
    <t>Dogtanjanas ir trys šunietininkai (Dogtanian and the Three Muskehounds)</t>
  </si>
  <si>
    <t>Šmėklų žemės kaliniai (Prisoners of The Ghostland)</t>
  </si>
  <si>
    <t>After. Kai mes pasiklydom (After We Fell)</t>
  </si>
  <si>
    <t>Ne bobų reikalai (Нефутбол)</t>
  </si>
  <si>
    <t>September 10 - 12</t>
  </si>
  <si>
    <t>Rugsėjo 10 - 12 d.</t>
  </si>
  <si>
    <t>September 10 - 12 Lithuanian top</t>
  </si>
  <si>
    <t>Rugsėjo 10 - 12 d. Lietuvos kino teatruose rodytų filmų topas</t>
  </si>
  <si>
    <t>Paprasta aistra (Passion simple)</t>
  </si>
  <si>
    <t>September 17 - 19</t>
  </si>
  <si>
    <t>Rugsėjo 17 - 19 d.</t>
  </si>
  <si>
    <t>September 17 - 19 Lithuanian top</t>
  </si>
  <si>
    <t>Rugsėjo 17 - 19 d. Lietuvos kino teatruose rodytų filmų topas</t>
  </si>
  <si>
    <t>Kopa (Dune)</t>
  </si>
  <si>
    <t>Ponas kūdikis 2. Šeimos reikalai (The Boss Baby: Family Business)</t>
  </si>
  <si>
    <t>Moonmakers</t>
  </si>
  <si>
    <t>Šuolis</t>
  </si>
  <si>
    <t>Total (25)</t>
  </si>
  <si>
    <t>Filmverleih</t>
  </si>
  <si>
    <t>Mažas pasaulis (Small World)</t>
  </si>
  <si>
    <t>September 24 - 26</t>
  </si>
  <si>
    <t>Rugsėjo 24 - 26 d.</t>
  </si>
  <si>
    <t>September 24 - 26 Lithuanian top</t>
  </si>
  <si>
    <t>Rugsėjo 24 - 26 d. Lietuvos kino teatruose rodytų filmų topas</t>
  </si>
  <si>
    <t>Jokių liudininkų (Cop Shop)</t>
  </si>
  <si>
    <t>Į Mėnulį (Moonbound)</t>
  </si>
  <si>
    <t>Patrakėlė Marta Džein (Calamity, a Childhood of Martha Jane Cannary)</t>
  </si>
  <si>
    <t>Ant erelio sparnų (Ride the Eagle)</t>
  </si>
  <si>
    <t>Unlimited Media</t>
  </si>
  <si>
    <t>UPĖ Media</t>
  </si>
  <si>
    <t>Mirtis palauks (No Time To Die)</t>
  </si>
  <si>
    <t>October 1 - 3</t>
  </si>
  <si>
    <t>Spalio 1 - 3 d.</t>
  </si>
  <si>
    <t>October 1 - 3 Lithuanian top</t>
  </si>
  <si>
    <t>Spalio 1 - 3 d. Lietuvos kino teatruose rodytų filmų topas</t>
  </si>
  <si>
    <t>Total (22)</t>
  </si>
  <si>
    <t>Spalio 8 - 10 d. Lietuvos kino teatruose rodytų filmų topas</t>
  </si>
  <si>
    <t>October 8 - 10 Lithuanian top</t>
  </si>
  <si>
    <t>October 8 - 10</t>
  </si>
  <si>
    <t>Spalio 8 - 10 d.</t>
  </si>
  <si>
    <t>Paralelinės mamos (Parallel Mothers)</t>
  </si>
  <si>
    <t>Kortų skaičiuotojas (The Card Counter)</t>
  </si>
  <si>
    <t>Vilkolakiai tarp mūsų (Werewolves Within)</t>
  </si>
  <si>
    <t>Adamsų šeimynėlė 2 (The Addams Family 2)</t>
  </si>
  <si>
    <t>Total (21)</t>
  </si>
  <si>
    <t>October 15 - 17</t>
  </si>
  <si>
    <t>Spalio 15 - 17 d.</t>
  </si>
  <si>
    <t>October 15 - 17 Lithuanian top</t>
  </si>
  <si>
    <t>Spalio 15 - 17 d. Lietuvos kino teatruose rodytų filmų topas</t>
  </si>
  <si>
    <t>Paskutinė dvikova (The Last Duel)</t>
  </si>
  <si>
    <t>Venomas 2 (Venom Let There Be Carnage)</t>
  </si>
  <si>
    <t>Vertėjai (Les traducteurs)</t>
  </si>
  <si>
    <t>October 22 - 24</t>
  </si>
  <si>
    <t>Spalio 22 - 24 d.</t>
  </si>
  <si>
    <t>October 22 - 24 Lithuanian top</t>
  </si>
  <si>
    <t>Spalio 22 - 24 d. Lietuvos kino teatruose rodytų filmų topas</t>
  </si>
  <si>
    <t>Kibirkščiuojantis Luiso Veino gyvenimas (The Eletrical Life of Louis Wain)</t>
  </si>
  <si>
    <t>Helovinas žudo (Halloween Kills)</t>
  </si>
  <si>
    <t>Operacija "O2"</t>
  </si>
  <si>
    <t>Blumų šeimos istorija (Penguin Bloom)</t>
  </si>
  <si>
    <t>October 29 - 31</t>
  </si>
  <si>
    <t>Spalio 29 - 31 d.</t>
  </si>
  <si>
    <t>October 29 - 31 Lithuanian top</t>
  </si>
  <si>
    <t>Spalio 29 - 31 d. Lietuvos kino teatruose rodytų filmų topas</t>
  </si>
  <si>
    <t>Mano mielas monstras (My Sweet Monster)</t>
  </si>
  <si>
    <t>Nepataisomas Ronas (Ron's Gone Wrong)</t>
  </si>
  <si>
    <t>Nepasotinamas alkis (Antlers)</t>
  </si>
  <si>
    <t>P. Cardin. Mados legenda (House of Cardin)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</si>
</sst>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  <numFmt numFmtId="165" formatCode="_(&quot;$&quot;* #,##0.00_);_(&quot;$&quot;* \(#,##0.00\);_(&quot;$&quot;* &quot;-&quot;??_);_(@_)"/>
  </numFmts>
  <fonts count="29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Verdana"/>
      <family val="2"/>
    </font>
    <font>
      <sz val="8"/>
      <color rgb="FF00000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rgb="FF000000"/>
      <name val="Calibri"/>
      <family val="2"/>
      <scheme val="minor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0" fontId="11" fillId="0" borderId="0"/>
    <xf numFmtId="165" fontId="2" fillId="0" borderId="0" applyFont="0" applyFill="0" applyBorder="0" applyAlignment="0" applyProtection="0"/>
  </cellStyleXfs>
  <cellXfs count="179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8" fontId="11" fillId="0" borderId="0" xfId="0" applyNumberFormat="1" applyFont="1"/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3" fontId="19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10" fontId="13" fillId="0" borderId="8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8" xfId="0" applyFont="1" applyBorder="1" applyAlignment="1">
      <alignment vertical="center"/>
    </xf>
    <xf numFmtId="10" fontId="25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6" fillId="0" borderId="0" xfId="0" applyFont="1"/>
    <xf numFmtId="4" fontId="26" fillId="0" borderId="0" xfId="0" applyNumberFormat="1" applyFont="1"/>
    <xf numFmtId="3" fontId="26" fillId="0" borderId="0" xfId="0" applyNumberFormat="1" applyFont="1"/>
    <xf numFmtId="6" fontId="26" fillId="0" borderId="0" xfId="0" applyNumberFormat="1" applyFont="1"/>
    <xf numFmtId="0" fontId="13" fillId="0" borderId="7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3" fontId="28" fillId="0" borderId="7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10" fontId="18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28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0" fontId="18" fillId="3" borderId="8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32">
    <cellStyle name="Comma 2" xfId="9" xr:uid="{00000000-0005-0000-0000-000000000000}"/>
    <cellStyle name="Comma 2 2" xfId="26" xr:uid="{00000000-0005-0000-0000-000001000000}"/>
    <cellStyle name="Comma 2 2 2" xfId="29" xr:uid="{6FCF4D82-7EB7-4194-AB12-17E23BC15AE8}"/>
    <cellStyle name="Comma 2 3" xfId="28" xr:uid="{C605276D-F15F-48B4-83B8-4E0AF6825D6F}"/>
    <cellStyle name="Currency 2" xfId="31" xr:uid="{A37692E5-24E9-4B29-8076-C95E314BC074}"/>
    <cellStyle name="Įprastas" xfId="0" builtinId="0"/>
    <cellStyle name="Įprastas 2" xfId="14" xr:uid="{00000000-0005-0000-0000-000002000000}"/>
    <cellStyle name="Įprastas 2 2" xfId="20" xr:uid="{00000000-0005-0000-0000-000003000000}"/>
    <cellStyle name="Įprastas 3" xfId="15" xr:uid="{00000000-0005-0000-0000-000004000000}"/>
    <cellStyle name="Įprastas 4" xfId="24" xr:uid="{00000000-0005-0000-0000-000005000000}"/>
    <cellStyle name="Įprastas 4 2" xfId="27" xr:uid="{00000000-0005-0000-0000-000006000000}"/>
    <cellStyle name="Įprastas 5" xfId="25" xr:uid="{00000000-0005-0000-0000-000007000000}"/>
    <cellStyle name="Normal 10" xfId="18" xr:uid="{00000000-0005-0000-0000-000009000000}"/>
    <cellStyle name="Normal 11" xfId="19" xr:uid="{00000000-0005-0000-0000-00000A000000}"/>
    <cellStyle name="Normal 12" xfId="21" xr:uid="{00000000-0005-0000-0000-00000B000000}"/>
    <cellStyle name="Normal 2" xfId="1" xr:uid="{00000000-0005-0000-0000-00000C000000}"/>
    <cellStyle name="Normal 2 2" xfId="3" xr:uid="{00000000-0005-0000-0000-00000D000000}"/>
    <cellStyle name="Normal 2 3" xfId="13" xr:uid="{00000000-0005-0000-0000-00000E000000}"/>
    <cellStyle name="Normal 2 4" xfId="23" xr:uid="{00000000-0005-0000-0000-00000F000000}"/>
    <cellStyle name="Normal 2 5" xfId="30" xr:uid="{1E1F0635-9599-4F91-B6AC-13356169DE84}"/>
    <cellStyle name="Normal 3" xfId="2" xr:uid="{00000000-0005-0000-0000-000010000000}"/>
    <cellStyle name="Normal 3 2" xfId="4" xr:uid="{00000000-0005-0000-0000-000011000000}"/>
    <cellStyle name="Normal 3 3" xfId="22" xr:uid="{00000000-0005-0000-0000-000012000000}"/>
    <cellStyle name="Normal 4" xfId="5" xr:uid="{00000000-0005-0000-0000-000013000000}"/>
    <cellStyle name="Normal 5" xfId="6" xr:uid="{00000000-0005-0000-0000-000014000000}"/>
    <cellStyle name="Normal 6" xfId="7" xr:uid="{00000000-0005-0000-0000-000015000000}"/>
    <cellStyle name="Normal 7" xfId="8" xr:uid="{00000000-0005-0000-0000-000016000000}"/>
    <cellStyle name="Normal 7 2" xfId="10" xr:uid="{00000000-0005-0000-0000-000017000000}"/>
    <cellStyle name="Normal 8" xfId="11" xr:uid="{00000000-0005-0000-0000-000018000000}"/>
    <cellStyle name="Normal 9" xfId="12" xr:uid="{00000000-0005-0000-0000-000019000000}"/>
    <cellStyle name="Normal 9 2" xfId="17" xr:uid="{00000000-0005-0000-0000-00001A000000}"/>
    <cellStyle name="Обычный_niko_all" xfId="1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360456E-869E-4AFD-B77A-D52BE5DCA28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67762" y="301440"/>
          <a:ext cx="360" cy="147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935123B2-504D-4476-9E2E-FE2BB429592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DBEBACFE-6B49-4C9C-B524-10485E64100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0F87F692-E8DD-41FD-9305-DBFD3B87F0D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09A15D99-773F-4642-B708-FDE94FB8166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D3B656A-4B4A-406C-8641-AF7FFA1A008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9F11F689-01B5-4358-8840-F1521B52A9A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2385EA41-4E8C-447C-BB54-129CBA39D99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7B5FE9E8-8723-4FB2-BE54-95C6E1CA468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B2F40008-41A8-4FCC-89A7-91CDB70211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98FEDDD-932F-4490-B50A-C79B4AE16AF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31D2B9BE-8E5D-49B0-96B4-DC3FAA132E5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39CAF6C5-CD1F-45FF-86F0-31A3362D2AE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3A5EC578-848E-4C70-A8C8-934360921A4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F1D00480-A181-45D3-92DF-6BC31358BB8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F1A2C70-A93E-4062-A38D-919DFD3F1E4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10009DC9-1976-40BA-A903-9FCD965B7BD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94A6CBB1-F082-4D7B-A735-7286F873CDE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4D09474D-4BF7-44A4-B81A-C87D378368C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15F2E91E-9D7D-4060-9326-1A7A86E9E02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47AA440-2FD1-46D5-A299-9A012BE0DC3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7852EE0A-4278-43CF-B5CE-EAD23E5A044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5D5A4A66-72D9-44C3-B8F9-5910B6F2429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F0C4EA6F-59FE-4856-9AB2-D05CFB605BE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075868EB-50FA-4221-884B-645A1DF162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D911A784-B2B7-4770-8D19-64C3D47EF0E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19796-1AB7-498A-B0F0-2EE7B2E4314D}">
  <dimension ref="A1:Z63"/>
  <sheetViews>
    <sheetView tabSelected="1" zoomScale="60" zoomScaleNormal="60" workbookViewId="0">
      <selection activeCell="F39" sqref="F39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8" width="14" style="55" customWidth="1"/>
    <col min="19" max="19" width="16" style="55" customWidth="1"/>
    <col min="20" max="20" width="8.109375" style="55" customWidth="1"/>
    <col min="21" max="21" width="12.33203125" style="55" customWidth="1"/>
    <col min="22" max="22" width="11.88671875" style="55" bestFit="1" customWidth="1"/>
    <col min="23" max="23" width="14.88671875" style="55" customWidth="1"/>
    <col min="24" max="24" width="11" style="55" customWidth="1"/>
    <col min="25" max="25" width="13.6640625" style="55" customWidth="1"/>
    <col min="26" max="26" width="12" style="55" bestFit="1" customWidth="1"/>
    <col min="27" max="16384" width="8.88671875" style="55"/>
  </cols>
  <sheetData>
    <row r="1" spans="1:26" ht="19.5" customHeight="1">
      <c r="E1" s="2" t="s">
        <v>323</v>
      </c>
      <c r="F1" s="2"/>
      <c r="G1" s="2"/>
      <c r="H1" s="2"/>
      <c r="I1" s="2"/>
    </row>
    <row r="2" spans="1:26" ht="19.5" customHeight="1">
      <c r="E2" s="2" t="s">
        <v>324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321</v>
      </c>
      <c r="E6" s="4" t="s">
        <v>313</v>
      </c>
      <c r="F6" s="177"/>
      <c r="G6" s="4" t="s">
        <v>321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70"/>
      <c r="E9" s="170"/>
      <c r="F9" s="176" t="s">
        <v>15</v>
      </c>
      <c r="G9" s="170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7"/>
      <c r="X9" s="56"/>
      <c r="Y9" s="56"/>
      <c r="Z9" s="56"/>
    </row>
    <row r="10" spans="1:26">
      <c r="A10" s="174"/>
      <c r="B10" s="174"/>
      <c r="C10" s="177"/>
      <c r="D10" s="171" t="s">
        <v>322</v>
      </c>
      <c r="E10" s="171" t="s">
        <v>314</v>
      </c>
      <c r="F10" s="177"/>
      <c r="G10" s="171" t="s">
        <v>322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7"/>
      <c r="X10" s="56"/>
      <c r="Y10" s="56"/>
      <c r="Z10" s="56"/>
    </row>
    <row r="11" spans="1:26">
      <c r="A11" s="174"/>
      <c r="B11" s="174"/>
      <c r="C11" s="177"/>
      <c r="D11" s="171" t="s">
        <v>14</v>
      </c>
      <c r="E11" s="4" t="s">
        <v>14</v>
      </c>
      <c r="F11" s="177"/>
      <c r="G11" s="171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7"/>
      <c r="X11" s="56"/>
      <c r="Y11" s="56"/>
      <c r="Z11" s="56"/>
    </row>
    <row r="12" spans="1:26" ht="15.6" customHeight="1" thickBot="1">
      <c r="A12" s="174"/>
      <c r="B12" s="175"/>
      <c r="C12" s="178"/>
      <c r="D12" s="172"/>
      <c r="E12" s="5" t="s">
        <v>2</v>
      </c>
      <c r="F12" s="178"/>
      <c r="G12" s="172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90"/>
      <c r="V12" s="89"/>
      <c r="W12" s="90"/>
      <c r="X12" s="56"/>
      <c r="Y12" s="90"/>
      <c r="Z12" s="89"/>
    </row>
    <row r="13" spans="1:26" ht="25.35" customHeight="1">
      <c r="A13" s="59">
        <v>1</v>
      </c>
      <c r="B13" s="59">
        <v>1</v>
      </c>
      <c r="C13" s="45" t="s">
        <v>311</v>
      </c>
      <c r="D13" s="65">
        <v>28762.38</v>
      </c>
      <c r="E13" s="63">
        <v>60021.35</v>
      </c>
      <c r="F13" s="76">
        <f>(D13-E13)/E13</f>
        <v>-0.52079751621714598</v>
      </c>
      <c r="G13" s="65">
        <v>4019</v>
      </c>
      <c r="H13" s="63">
        <v>82</v>
      </c>
      <c r="I13" s="63">
        <f>G13/H13</f>
        <v>49.012195121951223</v>
      </c>
      <c r="J13" s="63">
        <v>10</v>
      </c>
      <c r="K13" s="63">
        <v>3</v>
      </c>
      <c r="L13" s="65">
        <v>254356.43</v>
      </c>
      <c r="M13" s="65">
        <v>36147</v>
      </c>
      <c r="N13" s="61">
        <v>44484</v>
      </c>
      <c r="O13" s="60" t="s">
        <v>64</v>
      </c>
      <c r="P13" s="57"/>
      <c r="Q13" s="88"/>
      <c r="R13" s="88"/>
      <c r="S13" s="88"/>
      <c r="T13" s="88"/>
      <c r="U13" s="89"/>
      <c r="V13" s="89"/>
      <c r="W13" s="90"/>
      <c r="X13" s="56"/>
      <c r="Y13" s="90"/>
      <c r="Z13" s="89"/>
    </row>
    <row r="14" spans="1:26" ht="25.35" customHeight="1">
      <c r="A14" s="59">
        <v>2</v>
      </c>
      <c r="B14" s="59">
        <v>3</v>
      </c>
      <c r="C14" s="45" t="s">
        <v>291</v>
      </c>
      <c r="D14" s="65">
        <v>16981.77</v>
      </c>
      <c r="E14" s="63">
        <v>27934.639999999999</v>
      </c>
      <c r="F14" s="76">
        <f>(D14-E14)/E14</f>
        <v>-0.39208917673540805</v>
      </c>
      <c r="G14" s="65">
        <v>2525</v>
      </c>
      <c r="H14" s="63">
        <v>64</v>
      </c>
      <c r="I14" s="63">
        <f>G14/H14</f>
        <v>39.453125</v>
      </c>
      <c r="J14" s="63">
        <v>9</v>
      </c>
      <c r="K14" s="63">
        <v>5</v>
      </c>
      <c r="L14" s="65">
        <v>342299</v>
      </c>
      <c r="M14" s="65">
        <v>50417</v>
      </c>
      <c r="N14" s="61">
        <v>44470</v>
      </c>
      <c r="O14" s="77" t="s">
        <v>47</v>
      </c>
      <c r="P14" s="57"/>
      <c r="Q14" s="88"/>
      <c r="R14" s="88"/>
      <c r="S14" s="88"/>
      <c r="T14" s="88"/>
      <c r="U14" s="89"/>
      <c r="V14" s="89"/>
      <c r="W14" s="90"/>
      <c r="X14" s="56"/>
      <c r="Y14" s="90"/>
      <c r="Z14" s="89"/>
    </row>
    <row r="15" spans="1:26" ht="25.35" customHeight="1">
      <c r="A15" s="59">
        <v>3</v>
      </c>
      <c r="B15" s="59">
        <v>2</v>
      </c>
      <c r="C15" s="45" t="s">
        <v>304</v>
      </c>
      <c r="D15" s="65">
        <v>16667.939999999999</v>
      </c>
      <c r="E15" s="63">
        <v>32375.42</v>
      </c>
      <c r="F15" s="76">
        <f>(D15-E15)/E15</f>
        <v>-0.48516683335691091</v>
      </c>
      <c r="G15" s="65">
        <v>3141</v>
      </c>
      <c r="H15" s="63">
        <v>100</v>
      </c>
      <c r="I15" s="63">
        <f>G15/H15</f>
        <v>31.41</v>
      </c>
      <c r="J15" s="63">
        <v>15</v>
      </c>
      <c r="K15" s="63">
        <v>4</v>
      </c>
      <c r="L15" s="65">
        <v>176224</v>
      </c>
      <c r="M15" s="65">
        <v>35275</v>
      </c>
      <c r="N15" s="61">
        <v>44477</v>
      </c>
      <c r="O15" s="60" t="s">
        <v>47</v>
      </c>
      <c r="P15" s="57"/>
      <c r="Q15" s="88"/>
      <c r="R15" s="88"/>
      <c r="S15" s="88"/>
      <c r="T15" s="88"/>
      <c r="U15" s="89"/>
      <c r="V15" s="89"/>
      <c r="W15" s="90"/>
      <c r="X15" s="56"/>
      <c r="Y15" s="90"/>
      <c r="Z15" s="89"/>
    </row>
    <row r="16" spans="1:26" ht="25.35" customHeight="1">
      <c r="A16" s="59">
        <v>4</v>
      </c>
      <c r="B16" s="59" t="s">
        <v>56</v>
      </c>
      <c r="C16" s="45" t="s">
        <v>326</v>
      </c>
      <c r="D16" s="65">
        <v>15196.7</v>
      </c>
      <c r="E16" s="63" t="s">
        <v>30</v>
      </c>
      <c r="F16" s="63" t="s">
        <v>30</v>
      </c>
      <c r="G16" s="65">
        <v>3104</v>
      </c>
      <c r="H16" s="63">
        <v>141</v>
      </c>
      <c r="I16" s="63">
        <f>G16/H16</f>
        <v>22.01418439716312</v>
      </c>
      <c r="J16" s="63">
        <v>17</v>
      </c>
      <c r="K16" s="63">
        <v>1</v>
      </c>
      <c r="L16" s="65">
        <v>15712</v>
      </c>
      <c r="M16" s="65">
        <v>3217</v>
      </c>
      <c r="N16" s="61">
        <v>44498</v>
      </c>
      <c r="O16" s="60" t="s">
        <v>32</v>
      </c>
      <c r="P16" s="57"/>
      <c r="Q16" s="88"/>
      <c r="R16" s="88"/>
      <c r="S16" s="88"/>
      <c r="T16" s="88"/>
      <c r="U16" s="89"/>
      <c r="V16" s="89"/>
      <c r="W16" s="90"/>
      <c r="X16" s="56"/>
      <c r="Y16" s="90"/>
      <c r="Z16" s="89"/>
    </row>
    <row r="17" spans="1:26" ht="25.35" customHeight="1">
      <c r="A17" s="59">
        <v>5</v>
      </c>
      <c r="B17" s="59" t="s">
        <v>56</v>
      </c>
      <c r="C17" s="45" t="s">
        <v>327</v>
      </c>
      <c r="D17" s="65">
        <v>14671.35</v>
      </c>
      <c r="E17" s="63" t="s">
        <v>30</v>
      </c>
      <c r="F17" s="63" t="s">
        <v>30</v>
      </c>
      <c r="G17" s="65">
        <v>2306</v>
      </c>
      <c r="H17" s="63">
        <v>94</v>
      </c>
      <c r="I17" s="63">
        <f>G17/H17</f>
        <v>24.531914893617021</v>
      </c>
      <c r="J17" s="63">
        <v>16</v>
      </c>
      <c r="K17" s="63">
        <v>1</v>
      </c>
      <c r="L17" s="65">
        <v>14671</v>
      </c>
      <c r="M17" s="65">
        <v>2306</v>
      </c>
      <c r="N17" s="61">
        <v>44498</v>
      </c>
      <c r="O17" s="60" t="s">
        <v>32</v>
      </c>
      <c r="P17" s="57"/>
      <c r="Q17" s="88"/>
      <c r="R17" s="88"/>
      <c r="S17" s="88"/>
      <c r="T17" s="88"/>
      <c r="U17" s="89"/>
      <c r="V17" s="89"/>
      <c r="W17" s="90"/>
      <c r="X17" s="56"/>
      <c r="Y17" s="90"/>
      <c r="Z17" s="89"/>
    </row>
    <row r="18" spans="1:26" ht="25.35" customHeight="1">
      <c r="A18" s="59">
        <v>6</v>
      </c>
      <c r="B18" s="59">
        <v>4</v>
      </c>
      <c r="C18" s="45" t="s">
        <v>318</v>
      </c>
      <c r="D18" s="65">
        <v>13595.43</v>
      </c>
      <c r="E18" s="63">
        <v>17721.650000000001</v>
      </c>
      <c r="F18" s="76">
        <f>(D18-E18)/E18</f>
        <v>-0.23283497868426478</v>
      </c>
      <c r="G18" s="65">
        <v>2194</v>
      </c>
      <c r="H18" s="63">
        <v>60</v>
      </c>
      <c r="I18" s="63">
        <f>G18/H18</f>
        <v>36.56666666666667</v>
      </c>
      <c r="J18" s="63">
        <v>12</v>
      </c>
      <c r="K18" s="63">
        <v>2</v>
      </c>
      <c r="L18" s="65">
        <v>39259</v>
      </c>
      <c r="M18" s="65">
        <v>6246</v>
      </c>
      <c r="N18" s="61">
        <v>44491</v>
      </c>
      <c r="O18" s="60" t="s">
        <v>47</v>
      </c>
      <c r="P18" s="57"/>
      <c r="Q18" s="88"/>
      <c r="R18" s="88"/>
      <c r="S18" s="88"/>
      <c r="T18" s="88"/>
      <c r="U18" s="89"/>
      <c r="V18" s="89"/>
      <c r="W18" s="90"/>
      <c r="X18" s="56"/>
      <c r="Y18" s="90"/>
      <c r="Z18" s="89"/>
    </row>
    <row r="19" spans="1:26" ht="25.35" customHeight="1">
      <c r="A19" s="59">
        <v>7</v>
      </c>
      <c r="B19" s="59">
        <v>5</v>
      </c>
      <c r="C19" s="45" t="s">
        <v>274</v>
      </c>
      <c r="D19" s="65">
        <v>11381.94</v>
      </c>
      <c r="E19" s="63">
        <v>16184.3</v>
      </c>
      <c r="F19" s="76">
        <f>(D19-E19)/E19</f>
        <v>-0.29672954653584022</v>
      </c>
      <c r="G19" s="65">
        <v>1759</v>
      </c>
      <c r="H19" s="63">
        <v>49</v>
      </c>
      <c r="I19" s="63">
        <f>G19/H19</f>
        <v>35.897959183673471</v>
      </c>
      <c r="J19" s="63">
        <v>9</v>
      </c>
      <c r="K19" s="63">
        <v>7</v>
      </c>
      <c r="L19" s="65">
        <v>402879.14</v>
      </c>
      <c r="M19" s="65">
        <v>60038</v>
      </c>
      <c r="N19" s="61">
        <v>44456</v>
      </c>
      <c r="O19" s="60" t="s">
        <v>34</v>
      </c>
      <c r="P19" s="57"/>
      <c r="Q19" s="88"/>
      <c r="R19" s="88"/>
      <c r="S19" s="88"/>
      <c r="T19" s="88"/>
      <c r="U19" s="89"/>
      <c r="V19" s="89"/>
      <c r="W19" s="90"/>
      <c r="X19" s="56"/>
      <c r="Y19" s="90"/>
      <c r="Z19" s="89"/>
    </row>
    <row r="20" spans="1:26" ht="25.35" customHeight="1">
      <c r="A20" s="59">
        <v>8</v>
      </c>
      <c r="B20" s="59">
        <v>7</v>
      </c>
      <c r="C20" s="45" t="s">
        <v>319</v>
      </c>
      <c r="D20" s="65">
        <v>6152.46</v>
      </c>
      <c r="E20" s="63">
        <v>12534.99</v>
      </c>
      <c r="F20" s="76">
        <f>(D20-E20)/E20</f>
        <v>-0.50917711142968602</v>
      </c>
      <c r="G20" s="65">
        <v>954</v>
      </c>
      <c r="H20" s="63">
        <v>52</v>
      </c>
      <c r="I20" s="63">
        <f>G20/H20</f>
        <v>18.346153846153847</v>
      </c>
      <c r="J20" s="63">
        <v>14</v>
      </c>
      <c r="K20" s="63">
        <v>2</v>
      </c>
      <c r="L20" s="65">
        <v>24128</v>
      </c>
      <c r="M20" s="65">
        <v>3889</v>
      </c>
      <c r="N20" s="61">
        <v>44491</v>
      </c>
      <c r="O20" s="60" t="s">
        <v>33</v>
      </c>
      <c r="P20" s="57"/>
      <c r="Q20" s="88"/>
      <c r="R20" s="88"/>
      <c r="S20" s="88"/>
      <c r="T20" s="88"/>
      <c r="U20" s="89"/>
      <c r="V20" s="89"/>
      <c r="W20" s="90"/>
      <c r="X20" s="56"/>
      <c r="Y20" s="90"/>
      <c r="Z20" s="89"/>
    </row>
    <row r="21" spans="1:26" ht="25.35" customHeight="1">
      <c r="A21" s="59">
        <v>9</v>
      </c>
      <c r="B21" s="59">
        <v>6</v>
      </c>
      <c r="C21" s="45" t="s">
        <v>275</v>
      </c>
      <c r="D21" s="65">
        <v>5587.55</v>
      </c>
      <c r="E21" s="63">
        <v>13280.54</v>
      </c>
      <c r="F21" s="76">
        <f>(D21-E21)/E21</f>
        <v>-0.5792678610960097</v>
      </c>
      <c r="G21" s="65">
        <v>1118</v>
      </c>
      <c r="H21" s="63">
        <v>51</v>
      </c>
      <c r="I21" s="63">
        <f>G21/H21</f>
        <v>21.921568627450981</v>
      </c>
      <c r="J21" s="63">
        <v>10</v>
      </c>
      <c r="K21" s="63">
        <v>7</v>
      </c>
      <c r="L21" s="65">
        <v>203475</v>
      </c>
      <c r="M21" s="65">
        <v>41445</v>
      </c>
      <c r="N21" s="61">
        <v>44456</v>
      </c>
      <c r="O21" s="60" t="s">
        <v>47</v>
      </c>
      <c r="P21" s="57"/>
      <c r="Q21" s="88"/>
      <c r="R21" s="88"/>
      <c r="S21" s="88"/>
      <c r="T21" s="88"/>
      <c r="U21" s="89"/>
      <c r="V21" s="89"/>
      <c r="W21" s="90"/>
      <c r="X21" s="56"/>
      <c r="Y21" s="90"/>
      <c r="Z21" s="89"/>
    </row>
    <row r="22" spans="1:26" ht="25.35" customHeight="1">
      <c r="A22" s="59">
        <v>10</v>
      </c>
      <c r="B22" s="59">
        <v>11</v>
      </c>
      <c r="C22" s="45" t="s">
        <v>310</v>
      </c>
      <c r="D22" s="65">
        <v>1694.07</v>
      </c>
      <c r="E22" s="63">
        <v>5264.12</v>
      </c>
      <c r="F22" s="76">
        <f>(D22-E22)/E22</f>
        <v>-0.67818552768553908</v>
      </c>
      <c r="G22" s="65">
        <v>262</v>
      </c>
      <c r="H22" s="63">
        <v>11</v>
      </c>
      <c r="I22" s="63">
        <f>G22/H22</f>
        <v>23.818181818181817</v>
      </c>
      <c r="J22" s="63">
        <v>5</v>
      </c>
      <c r="K22" s="63">
        <v>3</v>
      </c>
      <c r="L22" s="65">
        <v>26288</v>
      </c>
      <c r="M22" s="65">
        <v>4223</v>
      </c>
      <c r="N22" s="61">
        <v>44484</v>
      </c>
      <c r="O22" s="60" t="s">
        <v>32</v>
      </c>
      <c r="P22" s="57"/>
      <c r="Q22" s="88"/>
      <c r="R22" s="88"/>
      <c r="S22" s="88"/>
      <c r="T22" s="88"/>
      <c r="U22" s="89"/>
      <c r="V22" s="89"/>
      <c r="W22" s="90"/>
      <c r="X22" s="56"/>
      <c r="Y22" s="90"/>
      <c r="Z22" s="89"/>
    </row>
    <row r="23" spans="1:26" ht="25.35" customHeight="1">
      <c r="A23" s="16"/>
      <c r="B23" s="16"/>
      <c r="C23" s="39" t="s">
        <v>29</v>
      </c>
      <c r="D23" s="58">
        <f>SUM(D13:D22)</f>
        <v>130691.59000000003</v>
      </c>
      <c r="E23" s="58">
        <f t="shared" ref="E23:G23" si="0">SUM(E13:E22)</f>
        <v>185317.00999999998</v>
      </c>
      <c r="F23" s="84">
        <f>(D23-E23)/E23</f>
        <v>-0.29476743662117127</v>
      </c>
      <c r="G23" s="58">
        <f t="shared" si="0"/>
        <v>21382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63" t="s">
        <v>30</v>
      </c>
      <c r="C25" s="45" t="s">
        <v>111</v>
      </c>
      <c r="D25" s="65">
        <v>1367.96</v>
      </c>
      <c r="E25" s="63" t="s">
        <v>30</v>
      </c>
      <c r="F25" s="63" t="s">
        <v>30</v>
      </c>
      <c r="G25" s="65">
        <v>292</v>
      </c>
      <c r="H25" s="63">
        <v>6</v>
      </c>
      <c r="I25" s="63">
        <f>G25/H25</f>
        <v>48.666666666666664</v>
      </c>
      <c r="J25" s="63">
        <v>6</v>
      </c>
      <c r="K25" s="63" t="s">
        <v>30</v>
      </c>
      <c r="L25" s="65">
        <v>107970</v>
      </c>
      <c r="M25" s="65">
        <v>17269</v>
      </c>
      <c r="N25" s="61">
        <v>44344</v>
      </c>
      <c r="O25" s="60" t="s">
        <v>113</v>
      </c>
      <c r="P25" s="57"/>
      <c r="Q25" s="88"/>
      <c r="R25" s="88"/>
      <c r="S25" s="88"/>
      <c r="T25" s="88"/>
      <c r="U25" s="89"/>
      <c r="V25" s="89"/>
      <c r="W25" s="56"/>
      <c r="X25" s="90"/>
      <c r="Y25" s="89"/>
      <c r="Z25" s="90"/>
    </row>
    <row r="26" spans="1:26" ht="25.35" customHeight="1">
      <c r="A26" s="59">
        <v>12</v>
      </c>
      <c r="B26" s="93">
        <v>10</v>
      </c>
      <c r="C26" s="45" t="s">
        <v>286</v>
      </c>
      <c r="D26" s="65">
        <v>1352.3</v>
      </c>
      <c r="E26" s="63">
        <v>5676.69</v>
      </c>
      <c r="F26" s="76">
        <f>(D26-E26)/E26</f>
        <v>-0.76178019233038963</v>
      </c>
      <c r="G26" s="65">
        <v>263</v>
      </c>
      <c r="H26" s="63">
        <v>18</v>
      </c>
      <c r="I26" s="63">
        <f>G26/H26</f>
        <v>14.611111111111111</v>
      </c>
      <c r="J26" s="63">
        <v>5</v>
      </c>
      <c r="K26" s="63">
        <v>5</v>
      </c>
      <c r="L26" s="65">
        <v>42939.05</v>
      </c>
      <c r="M26" s="65">
        <v>9031</v>
      </c>
      <c r="N26" s="61">
        <v>44470</v>
      </c>
      <c r="O26" s="77" t="s">
        <v>27</v>
      </c>
      <c r="P26" s="57"/>
      <c r="R26" s="62"/>
      <c r="T26" s="57"/>
      <c r="U26" s="56"/>
      <c r="V26" s="56"/>
      <c r="W26" s="57"/>
      <c r="X26" s="56"/>
      <c r="Y26" s="56"/>
      <c r="Z26" s="56"/>
    </row>
    <row r="27" spans="1:26" ht="25.35" customHeight="1">
      <c r="A27" s="59">
        <v>13</v>
      </c>
      <c r="B27" s="66" t="s">
        <v>30</v>
      </c>
      <c r="C27" s="45" t="s">
        <v>248</v>
      </c>
      <c r="D27" s="65">
        <v>1349.11</v>
      </c>
      <c r="E27" s="63" t="s">
        <v>30</v>
      </c>
      <c r="F27" s="63" t="s">
        <v>30</v>
      </c>
      <c r="G27" s="65">
        <v>287</v>
      </c>
      <c r="H27" s="63">
        <v>6</v>
      </c>
      <c r="I27" s="63">
        <f>G27/H27</f>
        <v>47.833333333333336</v>
      </c>
      <c r="J27" s="63">
        <v>6</v>
      </c>
      <c r="K27" s="63" t="s">
        <v>30</v>
      </c>
      <c r="L27" s="65">
        <v>17601</v>
      </c>
      <c r="M27" s="65">
        <v>3129</v>
      </c>
      <c r="N27" s="61">
        <v>44435</v>
      </c>
      <c r="O27" s="60" t="s">
        <v>47</v>
      </c>
      <c r="P27" s="57"/>
      <c r="Q27" s="88"/>
      <c r="R27" s="88"/>
      <c r="S27" s="88"/>
      <c r="T27" s="88"/>
      <c r="U27" s="89"/>
      <c r="V27" s="89"/>
      <c r="W27" s="90"/>
      <c r="X27" s="56"/>
      <c r="Y27" s="90"/>
      <c r="Z27" s="89"/>
    </row>
    <row r="28" spans="1:26" ht="25.35" customHeight="1">
      <c r="A28" s="59">
        <v>14</v>
      </c>
      <c r="B28" s="59">
        <v>9</v>
      </c>
      <c r="C28" s="45" t="s">
        <v>317</v>
      </c>
      <c r="D28" s="65">
        <v>896.5</v>
      </c>
      <c r="E28" s="63">
        <v>5984.12</v>
      </c>
      <c r="F28" s="76">
        <f>(D28-E28)/E28</f>
        <v>-0.85018682780425525</v>
      </c>
      <c r="G28" s="65">
        <v>165</v>
      </c>
      <c r="H28" s="63">
        <v>12</v>
      </c>
      <c r="I28" s="63">
        <f>G28/H28</f>
        <v>13.75</v>
      </c>
      <c r="J28" s="63">
        <v>6</v>
      </c>
      <c r="K28" s="63">
        <v>2</v>
      </c>
      <c r="L28" s="65">
        <v>9268.0400000000009</v>
      </c>
      <c r="M28" s="65">
        <v>1447</v>
      </c>
      <c r="N28" s="61">
        <v>44491</v>
      </c>
      <c r="O28" s="60" t="s">
        <v>37</v>
      </c>
      <c r="P28" s="57"/>
      <c r="Q28" s="88"/>
      <c r="R28" s="88"/>
      <c r="S28" s="88"/>
      <c r="T28" s="88"/>
      <c r="U28" s="89"/>
      <c r="V28" s="89"/>
      <c r="W28" s="90"/>
      <c r="X28" s="56"/>
      <c r="Y28" s="90"/>
      <c r="Z28" s="89"/>
    </row>
    <row r="29" spans="1:26" ht="25.35" customHeight="1">
      <c r="A29" s="59">
        <v>15</v>
      </c>
      <c r="B29" s="59">
        <v>12</v>
      </c>
      <c r="C29" s="45" t="s">
        <v>232</v>
      </c>
      <c r="D29" s="65">
        <v>667.37</v>
      </c>
      <c r="E29" s="63">
        <v>2658.47</v>
      </c>
      <c r="F29" s="76">
        <f>(D29-E29)/E29</f>
        <v>-0.74896463003155955</v>
      </c>
      <c r="G29" s="65">
        <v>140</v>
      </c>
      <c r="H29" s="63">
        <v>9</v>
      </c>
      <c r="I29" s="63">
        <f>G29/H29</f>
        <v>15.555555555555555</v>
      </c>
      <c r="J29" s="63">
        <v>3</v>
      </c>
      <c r="K29" s="63">
        <v>11</v>
      </c>
      <c r="L29" s="65">
        <v>171830</v>
      </c>
      <c r="M29" s="65">
        <v>37017</v>
      </c>
      <c r="N29" s="61">
        <v>44428</v>
      </c>
      <c r="O29" s="60" t="s">
        <v>113</v>
      </c>
      <c r="P29" s="57"/>
      <c r="Q29" s="88"/>
      <c r="R29" s="88"/>
      <c r="S29" s="88"/>
      <c r="T29" s="88"/>
      <c r="U29" s="89"/>
      <c r="V29" s="89"/>
      <c r="W29" s="90"/>
      <c r="X29" s="56"/>
      <c r="Y29" s="90"/>
      <c r="Z29" s="89"/>
    </row>
    <row r="30" spans="1:26" ht="25.35" customHeight="1">
      <c r="A30" s="59">
        <v>16</v>
      </c>
      <c r="B30" s="59" t="s">
        <v>231</v>
      </c>
      <c r="C30" s="45" t="s">
        <v>325</v>
      </c>
      <c r="D30" s="65">
        <v>549.04999999999995</v>
      </c>
      <c r="E30" s="63" t="s">
        <v>30</v>
      </c>
      <c r="F30" s="63" t="s">
        <v>30</v>
      </c>
      <c r="G30" s="65">
        <v>94</v>
      </c>
      <c r="H30" s="63">
        <v>4</v>
      </c>
      <c r="I30" s="63">
        <f>G30/H30</f>
        <v>23.5</v>
      </c>
      <c r="J30" s="63">
        <v>2</v>
      </c>
      <c r="K30" s="63">
        <v>0</v>
      </c>
      <c r="L30" s="65">
        <v>549.04999999999995</v>
      </c>
      <c r="M30" s="65">
        <v>94</v>
      </c>
      <c r="N30" s="61" t="s">
        <v>233</v>
      </c>
      <c r="O30" s="60" t="s">
        <v>27</v>
      </c>
      <c r="P30" s="57"/>
      <c r="Q30" s="88"/>
      <c r="R30" s="88"/>
      <c r="S30" s="88"/>
      <c r="T30" s="88"/>
      <c r="U30" s="89"/>
      <c r="V30" s="89"/>
      <c r="W30" s="90"/>
      <c r="X30" s="56"/>
      <c r="Y30" s="90"/>
      <c r="Z30" s="89"/>
    </row>
    <row r="31" spans="1:26" ht="25.35" customHeight="1">
      <c r="A31" s="59">
        <v>17</v>
      </c>
      <c r="B31" s="59">
        <v>14</v>
      </c>
      <c r="C31" s="45" t="s">
        <v>199</v>
      </c>
      <c r="D31" s="65">
        <v>289.23</v>
      </c>
      <c r="E31" s="63">
        <v>376.63</v>
      </c>
      <c r="F31" s="76">
        <f>(D31-E31)/E31</f>
        <v>-0.23205798794572918</v>
      </c>
      <c r="G31" s="65">
        <v>56</v>
      </c>
      <c r="H31" s="63">
        <v>6</v>
      </c>
      <c r="I31" s="63">
        <f>G31/H31</f>
        <v>9.3333333333333339</v>
      </c>
      <c r="J31" s="63">
        <v>2</v>
      </c>
      <c r="K31" s="63">
        <v>15</v>
      </c>
      <c r="L31" s="65">
        <v>228706</v>
      </c>
      <c r="M31" s="65">
        <v>49301</v>
      </c>
      <c r="N31" s="61">
        <v>44400</v>
      </c>
      <c r="O31" s="77" t="s">
        <v>32</v>
      </c>
      <c r="P31" s="57"/>
      <c r="Q31" s="88"/>
      <c r="R31" s="88"/>
      <c r="S31" s="88"/>
      <c r="T31" s="88"/>
      <c r="U31" s="89"/>
      <c r="V31" s="89"/>
      <c r="W31" s="90"/>
      <c r="X31" s="56"/>
      <c r="Y31" s="90"/>
      <c r="Z31" s="89"/>
    </row>
    <row r="32" spans="1:26" ht="25.35" customHeight="1">
      <c r="A32" s="59">
        <v>18</v>
      </c>
      <c r="B32" s="59">
        <v>13</v>
      </c>
      <c r="C32" s="45" t="s">
        <v>320</v>
      </c>
      <c r="D32" s="65">
        <v>195.5</v>
      </c>
      <c r="E32" s="63">
        <v>1850.49</v>
      </c>
      <c r="F32" s="76">
        <f>(D32-E32)/E32</f>
        <v>-0.89435230668633714</v>
      </c>
      <c r="G32" s="65">
        <v>40</v>
      </c>
      <c r="H32" s="63">
        <v>7</v>
      </c>
      <c r="I32" s="63">
        <f>G32/H32</f>
        <v>5.7142857142857144</v>
      </c>
      <c r="J32" s="63">
        <v>5</v>
      </c>
      <c r="K32" s="63">
        <v>2</v>
      </c>
      <c r="L32" s="65">
        <v>2776</v>
      </c>
      <c r="M32" s="65">
        <v>482</v>
      </c>
      <c r="N32" s="61">
        <v>44491</v>
      </c>
      <c r="O32" s="60" t="s">
        <v>33</v>
      </c>
      <c r="P32" s="57"/>
      <c r="Q32" s="88"/>
      <c r="R32" s="88"/>
      <c r="S32" s="88"/>
      <c r="T32" s="88"/>
      <c r="U32" s="89"/>
      <c r="V32" s="89"/>
      <c r="W32" s="90"/>
      <c r="X32" s="56"/>
      <c r="Y32" s="90"/>
      <c r="Z32" s="89"/>
    </row>
    <row r="33" spans="1:26" ht="25.35" customHeight="1">
      <c r="A33" s="59">
        <v>19</v>
      </c>
      <c r="B33" s="59">
        <v>15</v>
      </c>
      <c r="C33" s="45" t="s">
        <v>301</v>
      </c>
      <c r="D33" s="65">
        <v>168</v>
      </c>
      <c r="E33" s="63">
        <v>236.1</v>
      </c>
      <c r="F33" s="76">
        <f>(D33-E33)/E33</f>
        <v>-0.28843710292249047</v>
      </c>
      <c r="G33" s="65">
        <v>36</v>
      </c>
      <c r="H33" s="63">
        <v>3</v>
      </c>
      <c r="I33" s="63">
        <f>G33/H33</f>
        <v>12</v>
      </c>
      <c r="J33" s="63">
        <v>2</v>
      </c>
      <c r="K33" s="63">
        <v>3</v>
      </c>
      <c r="L33" s="65">
        <v>12346.28</v>
      </c>
      <c r="M33" s="65">
        <v>2214</v>
      </c>
      <c r="N33" s="61">
        <v>44477</v>
      </c>
      <c r="O33" s="60" t="s">
        <v>37</v>
      </c>
      <c r="P33" s="57"/>
      <c r="Q33" s="88"/>
      <c r="R33" s="88"/>
      <c r="S33" s="88"/>
      <c r="T33" s="88"/>
      <c r="U33" s="89"/>
      <c r="V33" s="89"/>
      <c r="W33" s="90"/>
      <c r="X33" s="56"/>
      <c r="Y33" s="90"/>
      <c r="Z33" s="89"/>
    </row>
    <row r="34" spans="1:26" ht="25.35" customHeight="1">
      <c r="A34" s="59">
        <v>20</v>
      </c>
      <c r="B34" s="59">
        <v>16</v>
      </c>
      <c r="C34" s="64" t="s">
        <v>101</v>
      </c>
      <c r="D34" s="65">
        <v>131</v>
      </c>
      <c r="E34" s="65">
        <v>218</v>
      </c>
      <c r="F34" s="76">
        <f>(D34-E34)/E34</f>
        <v>-0.39908256880733944</v>
      </c>
      <c r="G34" s="65">
        <v>26</v>
      </c>
      <c r="H34" s="63" t="s">
        <v>30</v>
      </c>
      <c r="I34" s="63" t="s">
        <v>30</v>
      </c>
      <c r="J34" s="63">
        <v>1</v>
      </c>
      <c r="K34" s="63">
        <v>22</v>
      </c>
      <c r="L34" s="65">
        <v>14644.59</v>
      </c>
      <c r="M34" s="65">
        <v>2629</v>
      </c>
      <c r="N34" s="61">
        <v>44330</v>
      </c>
      <c r="O34" s="60" t="s">
        <v>102</v>
      </c>
      <c r="P34" s="57"/>
      <c r="Q34" s="88"/>
      <c r="R34" s="88"/>
      <c r="S34" s="88"/>
      <c r="T34" s="88"/>
      <c r="U34" s="89"/>
      <c r="V34" s="89"/>
      <c r="W34" s="90"/>
      <c r="X34" s="56"/>
      <c r="Y34" s="90"/>
      <c r="Z34" s="89"/>
    </row>
    <row r="35" spans="1:26" ht="25.35" customHeight="1">
      <c r="A35" s="16"/>
      <c r="B35" s="16"/>
      <c r="C35" s="39" t="s">
        <v>29</v>
      </c>
      <c r="D35" s="58">
        <f>SUM(D23:D34)</f>
        <v>137657.60999999999</v>
      </c>
      <c r="E35" s="58">
        <f t="shared" ref="E35:G35" si="1">SUM(E23:E34)</f>
        <v>202317.50999999998</v>
      </c>
      <c r="F35" s="84">
        <f>(D35-E35)/E35</f>
        <v>-0.31959616347591469</v>
      </c>
      <c r="G35" s="58">
        <f t="shared" si="1"/>
        <v>22781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93">
        <v>17</v>
      </c>
      <c r="C37" s="45" t="s">
        <v>312</v>
      </c>
      <c r="D37" s="65">
        <v>99</v>
      </c>
      <c r="E37" s="63">
        <v>187</v>
      </c>
      <c r="F37" s="76">
        <f>(D37-E37)/E37</f>
        <v>-0.47058823529411764</v>
      </c>
      <c r="G37" s="65">
        <v>21</v>
      </c>
      <c r="H37" s="63" t="s">
        <v>30</v>
      </c>
      <c r="I37" s="63" t="s">
        <v>30</v>
      </c>
      <c r="J37" s="63">
        <v>1</v>
      </c>
      <c r="K37" s="63">
        <v>2</v>
      </c>
      <c r="L37" s="65">
        <v>923.07</v>
      </c>
      <c r="M37" s="65">
        <v>180</v>
      </c>
      <c r="N37" s="61">
        <v>44484</v>
      </c>
      <c r="O37" s="60" t="s">
        <v>102</v>
      </c>
      <c r="P37" s="57"/>
      <c r="Q37" s="88"/>
      <c r="R37" s="88"/>
      <c r="S37" s="88"/>
      <c r="T37" s="88"/>
      <c r="U37" s="89"/>
      <c r="V37" s="89"/>
      <c r="W37" s="90"/>
      <c r="X37" s="89"/>
      <c r="Y37" s="56"/>
      <c r="Z37" s="90"/>
    </row>
    <row r="38" spans="1:26" ht="25.35" customHeight="1">
      <c r="A38" s="59">
        <v>22</v>
      </c>
      <c r="B38" s="59">
        <v>20</v>
      </c>
      <c r="C38" s="45" t="s">
        <v>229</v>
      </c>
      <c r="D38" s="65">
        <v>49</v>
      </c>
      <c r="E38" s="63">
        <v>56</v>
      </c>
      <c r="F38" s="76">
        <f>(D38-E38)/E38</f>
        <v>-0.125</v>
      </c>
      <c r="G38" s="65">
        <v>7</v>
      </c>
      <c r="H38" s="63">
        <v>1</v>
      </c>
      <c r="I38" s="63">
        <f>G38/H38</f>
        <v>7</v>
      </c>
      <c r="J38" s="63">
        <v>1</v>
      </c>
      <c r="K38" s="63">
        <v>11</v>
      </c>
      <c r="L38" s="65">
        <v>11419.86</v>
      </c>
      <c r="M38" s="65">
        <v>2409</v>
      </c>
      <c r="N38" s="61">
        <v>44421</v>
      </c>
      <c r="O38" s="60" t="s">
        <v>37</v>
      </c>
      <c r="P38" s="57"/>
      <c r="Q38" s="88"/>
      <c r="R38" s="88"/>
      <c r="S38" s="88"/>
      <c r="T38" s="88"/>
      <c r="U38" s="89"/>
      <c r="V38" s="89"/>
      <c r="W38" s="90"/>
      <c r="X38" s="56"/>
      <c r="Y38" s="90"/>
      <c r="Z38" s="89"/>
    </row>
    <row r="39" spans="1:26" ht="25.35" customHeight="1">
      <c r="A39" s="59">
        <v>23</v>
      </c>
      <c r="B39" s="59" t="s">
        <v>56</v>
      </c>
      <c r="C39" s="45" t="s">
        <v>328</v>
      </c>
      <c r="D39" s="65"/>
      <c r="E39" s="63" t="s">
        <v>30</v>
      </c>
      <c r="F39" s="63" t="s">
        <v>30</v>
      </c>
      <c r="G39" s="65"/>
      <c r="H39" s="63"/>
      <c r="I39" s="63" t="e">
        <f>G39/H39</f>
        <v>#DIV/0!</v>
      </c>
      <c r="J39" s="63"/>
      <c r="K39" s="63">
        <v>1</v>
      </c>
      <c r="L39" s="65"/>
      <c r="M39" s="65"/>
      <c r="N39" s="61">
        <v>44498</v>
      </c>
      <c r="O39" s="60" t="s">
        <v>49</v>
      </c>
      <c r="P39" s="57"/>
      <c r="Q39" s="88"/>
      <c r="R39" s="88"/>
      <c r="S39" s="88"/>
      <c r="T39" s="88"/>
      <c r="U39" s="89"/>
      <c r="V39" s="89"/>
      <c r="W39" s="90"/>
      <c r="X39" s="56"/>
      <c r="Y39" s="90"/>
      <c r="Z39" s="89"/>
    </row>
    <row r="40" spans="1:26" ht="25.35" customHeight="1">
      <c r="A40" s="16"/>
      <c r="B40" s="16"/>
      <c r="C40" s="39" t="s">
        <v>90</v>
      </c>
      <c r="D40" s="58">
        <f>SUM(D35:D39)</f>
        <v>137805.60999999999</v>
      </c>
      <c r="E40" s="58">
        <f t="shared" ref="E40:G40" si="2">SUM(E35:E39)</f>
        <v>202560.50999999998</v>
      </c>
      <c r="F40" s="84">
        <f t="shared" ref="F39:F40" si="3">(D40-E40)/E40</f>
        <v>-0.31968175830520962</v>
      </c>
      <c r="G40" s="58">
        <f t="shared" si="2"/>
        <v>22809</v>
      </c>
      <c r="H40" s="58"/>
      <c r="I40" s="19"/>
      <c r="J40" s="18"/>
      <c r="K40" s="20"/>
      <c r="L40" s="21"/>
      <c r="M40" s="25"/>
      <c r="N40" s="22"/>
      <c r="O40" s="77"/>
    </row>
    <row r="41" spans="1:26" ht="23.1" customHeight="1"/>
    <row r="42" spans="1:26" ht="17.25" customHeight="1"/>
    <row r="43" spans="1:26" ht="16.5" customHeight="1"/>
    <row r="56" spans="16:18">
      <c r="R56" s="57"/>
    </row>
    <row r="59" spans="16:18">
      <c r="P59" s="57"/>
    </row>
    <row r="63" spans="16:18" ht="12" customHeight="1"/>
  </sheetData>
  <sortState xmlns:xlrd2="http://schemas.microsoft.com/office/spreadsheetml/2017/richdata2" ref="B13:O39">
    <sortCondition descending="1" ref="D13:D39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A5:A8"/>
    <mergeCell ref="B5:B8"/>
    <mergeCell ref="C5:C8"/>
    <mergeCell ref="F5:F8"/>
    <mergeCell ref="H5:H8"/>
    <mergeCell ref="I5:I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CC60F-7DB3-4B1A-B898-21925A012038}">
  <dimension ref="A1:Z70"/>
  <sheetViews>
    <sheetView topLeftCell="A13" zoomScale="60" zoomScaleNormal="60" workbookViewId="0">
      <selection sqref="A1:XFD1048576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8.88671875" style="55"/>
    <col min="24" max="24" width="13.6640625" style="55" customWidth="1"/>
    <col min="25" max="25" width="12" style="55" bestFit="1" customWidth="1"/>
    <col min="26" max="26" width="14.88671875" style="55" customWidth="1"/>
    <col min="27" max="16384" width="8.88671875" style="55"/>
  </cols>
  <sheetData>
    <row r="1" spans="1:26" ht="19.5" customHeight="1">
      <c r="E1" s="2" t="s">
        <v>245</v>
      </c>
      <c r="F1" s="2"/>
      <c r="G1" s="2"/>
      <c r="H1" s="2"/>
      <c r="I1" s="2"/>
    </row>
    <row r="2" spans="1:26" ht="19.5" customHeight="1">
      <c r="E2" s="2" t="s">
        <v>246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243</v>
      </c>
      <c r="E6" s="4" t="s">
        <v>235</v>
      </c>
      <c r="F6" s="177"/>
      <c r="G6" s="4" t="s">
        <v>243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43"/>
      <c r="E9" s="143"/>
      <c r="F9" s="176" t="s">
        <v>15</v>
      </c>
      <c r="G9" s="143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Y9" s="56"/>
      <c r="Z9" s="57"/>
    </row>
    <row r="10" spans="1:26" ht="21.6">
      <c r="A10" s="174"/>
      <c r="B10" s="174"/>
      <c r="C10" s="177"/>
      <c r="D10" s="144" t="s">
        <v>244</v>
      </c>
      <c r="E10" s="144" t="s">
        <v>236</v>
      </c>
      <c r="F10" s="177"/>
      <c r="G10" s="144" t="s">
        <v>244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Y10" s="56"/>
      <c r="Z10" s="57"/>
    </row>
    <row r="11" spans="1:26">
      <c r="A11" s="174"/>
      <c r="B11" s="174"/>
      <c r="C11" s="177"/>
      <c r="D11" s="144" t="s">
        <v>14</v>
      </c>
      <c r="E11" s="4" t="s">
        <v>14</v>
      </c>
      <c r="F11" s="177"/>
      <c r="G11" s="144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Y11" s="56"/>
      <c r="Z11" s="57"/>
    </row>
    <row r="12" spans="1:26" ht="15.6" customHeight="1" thickBot="1">
      <c r="A12" s="174"/>
      <c r="B12" s="175"/>
      <c r="C12" s="178"/>
      <c r="D12" s="145"/>
      <c r="E12" s="5" t="s">
        <v>2</v>
      </c>
      <c r="F12" s="178"/>
      <c r="G12" s="145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56"/>
      <c r="X12" s="90"/>
      <c r="Y12" s="89"/>
      <c r="Z12" s="90"/>
    </row>
    <row r="13" spans="1:26" ht="25.35" customHeight="1">
      <c r="A13" s="59">
        <v>1</v>
      </c>
      <c r="B13" s="59">
        <v>1</v>
      </c>
      <c r="C13" s="45" t="s">
        <v>232</v>
      </c>
      <c r="D13" s="65">
        <v>25495.22</v>
      </c>
      <c r="E13" s="63">
        <v>33520.68</v>
      </c>
      <c r="F13" s="76">
        <f>(D13-E13)/E13</f>
        <v>-0.23941817409432026</v>
      </c>
      <c r="G13" s="65">
        <v>5347</v>
      </c>
      <c r="H13" s="63">
        <v>145</v>
      </c>
      <c r="I13" s="63">
        <f t="shared" ref="I13:I22" si="0">G13/H13</f>
        <v>36.875862068965517</v>
      </c>
      <c r="J13" s="63">
        <v>17</v>
      </c>
      <c r="K13" s="63">
        <v>2</v>
      </c>
      <c r="L13" s="65">
        <v>80537</v>
      </c>
      <c r="M13" s="65">
        <v>17492</v>
      </c>
      <c r="N13" s="61">
        <v>44428</v>
      </c>
      <c r="O13" s="60" t="s">
        <v>113</v>
      </c>
      <c r="P13" s="57"/>
      <c r="Q13" s="88"/>
      <c r="R13" s="88"/>
      <c r="S13" s="88"/>
      <c r="T13" s="88"/>
      <c r="U13" s="89"/>
      <c r="V13" s="89"/>
      <c r="W13" s="56"/>
      <c r="X13" s="90"/>
      <c r="Y13" s="89"/>
      <c r="Z13" s="90"/>
    </row>
    <row r="14" spans="1:26" ht="25.35" customHeight="1">
      <c r="A14" s="59">
        <v>2</v>
      </c>
      <c r="B14" s="59">
        <v>2</v>
      </c>
      <c r="C14" s="45" t="s">
        <v>230</v>
      </c>
      <c r="D14" s="65">
        <v>16382.04</v>
      </c>
      <c r="E14" s="63">
        <v>16546.47</v>
      </c>
      <c r="F14" s="76">
        <f>(D14-E14)/E14</f>
        <v>-9.9374670246886662E-3</v>
      </c>
      <c r="G14" s="65">
        <v>2437</v>
      </c>
      <c r="H14" s="63">
        <v>79</v>
      </c>
      <c r="I14" s="63">
        <f t="shared" si="0"/>
        <v>30.848101265822784</v>
      </c>
      <c r="J14" s="63">
        <v>9</v>
      </c>
      <c r="K14" s="63">
        <v>3</v>
      </c>
      <c r="L14" s="65">
        <v>87009</v>
      </c>
      <c r="M14" s="65">
        <v>13517</v>
      </c>
      <c r="N14" s="61">
        <v>44421</v>
      </c>
      <c r="O14" s="77" t="s">
        <v>32</v>
      </c>
      <c r="P14" s="57"/>
      <c r="Q14" s="88"/>
      <c r="R14" s="88"/>
      <c r="S14" s="88"/>
      <c r="T14" s="88"/>
      <c r="U14" s="89"/>
      <c r="V14" s="89"/>
      <c r="W14" s="56"/>
      <c r="X14" s="90"/>
      <c r="Y14" s="89"/>
      <c r="Z14" s="90"/>
    </row>
    <row r="15" spans="1:26" ht="25.35" customHeight="1">
      <c r="A15" s="59">
        <v>3</v>
      </c>
      <c r="B15" s="59">
        <v>3</v>
      </c>
      <c r="C15" s="45" t="s">
        <v>199</v>
      </c>
      <c r="D15" s="65">
        <v>9721.1299999999992</v>
      </c>
      <c r="E15" s="63">
        <v>7934.85</v>
      </c>
      <c r="F15" s="76">
        <f>(D15-E15)/E15</f>
        <v>0.22511830721437692</v>
      </c>
      <c r="G15" s="65">
        <v>1961</v>
      </c>
      <c r="H15" s="63">
        <v>63</v>
      </c>
      <c r="I15" s="63">
        <f t="shared" si="0"/>
        <v>31.126984126984127</v>
      </c>
      <c r="J15" s="63">
        <v>9</v>
      </c>
      <c r="K15" s="63">
        <v>6</v>
      </c>
      <c r="L15" s="65">
        <v>192462</v>
      </c>
      <c r="M15" s="65">
        <v>41436</v>
      </c>
      <c r="N15" s="61">
        <v>44400</v>
      </c>
      <c r="O15" s="60" t="s">
        <v>32</v>
      </c>
      <c r="P15" s="57"/>
      <c r="Q15" s="88"/>
      <c r="R15" s="88"/>
      <c r="S15" s="88"/>
      <c r="T15" s="88"/>
      <c r="U15" s="89"/>
      <c r="V15" s="89"/>
      <c r="W15" s="56"/>
      <c r="X15" s="90"/>
      <c r="Y15" s="89"/>
      <c r="Z15" s="90"/>
    </row>
    <row r="16" spans="1:26" ht="25.35" customHeight="1">
      <c r="A16" s="59">
        <v>4</v>
      </c>
      <c r="B16" s="59" t="s">
        <v>56</v>
      </c>
      <c r="C16" s="45" t="s">
        <v>248</v>
      </c>
      <c r="D16" s="65">
        <v>6734.63</v>
      </c>
      <c r="E16" s="63" t="s">
        <v>30</v>
      </c>
      <c r="F16" s="63" t="s">
        <v>30</v>
      </c>
      <c r="G16" s="65">
        <v>1049</v>
      </c>
      <c r="H16" s="63">
        <v>85</v>
      </c>
      <c r="I16" s="63">
        <f t="shared" si="0"/>
        <v>12.341176470588236</v>
      </c>
      <c r="J16" s="63">
        <v>14</v>
      </c>
      <c r="K16" s="63">
        <v>1</v>
      </c>
      <c r="L16" s="65">
        <v>6735</v>
      </c>
      <c r="M16" s="65">
        <v>1049</v>
      </c>
      <c r="N16" s="61">
        <v>44435</v>
      </c>
      <c r="O16" s="60" t="s">
        <v>47</v>
      </c>
      <c r="P16" s="57"/>
      <c r="Q16" s="88"/>
      <c r="R16" s="88"/>
      <c r="S16" s="88"/>
      <c r="T16" s="88"/>
      <c r="U16" s="89"/>
      <c r="V16" s="89"/>
      <c r="W16" s="56"/>
      <c r="X16" s="90"/>
      <c r="Y16" s="89"/>
      <c r="Z16" s="90"/>
    </row>
    <row r="17" spans="1:26" ht="25.35" customHeight="1">
      <c r="A17" s="59">
        <v>5</v>
      </c>
      <c r="B17" s="59" t="s">
        <v>56</v>
      </c>
      <c r="C17" s="45" t="s">
        <v>250</v>
      </c>
      <c r="D17" s="65">
        <v>5855.48</v>
      </c>
      <c r="E17" s="63" t="s">
        <v>30</v>
      </c>
      <c r="F17" s="63" t="s">
        <v>30</v>
      </c>
      <c r="G17" s="65">
        <v>1052</v>
      </c>
      <c r="H17" s="63">
        <v>58</v>
      </c>
      <c r="I17" s="63">
        <f t="shared" si="0"/>
        <v>18.137931034482758</v>
      </c>
      <c r="J17" s="63">
        <v>16</v>
      </c>
      <c r="K17" s="63">
        <v>1</v>
      </c>
      <c r="L17" s="65">
        <v>5855.48</v>
      </c>
      <c r="M17" s="65">
        <v>1052</v>
      </c>
      <c r="N17" s="61">
        <v>44435</v>
      </c>
      <c r="O17" s="60" t="s">
        <v>37</v>
      </c>
      <c r="P17" s="57"/>
      <c r="Q17" s="88"/>
      <c r="R17" s="88"/>
      <c r="S17" s="88"/>
      <c r="T17" s="88"/>
      <c r="U17" s="89"/>
      <c r="V17" s="89"/>
      <c r="W17" s="56"/>
      <c r="X17" s="90"/>
      <c r="Y17" s="89"/>
      <c r="Z17" s="90"/>
    </row>
    <row r="18" spans="1:26" ht="25.35" customHeight="1">
      <c r="A18" s="59">
        <v>6</v>
      </c>
      <c r="B18" s="59" t="s">
        <v>56</v>
      </c>
      <c r="C18" s="45" t="s">
        <v>247</v>
      </c>
      <c r="D18" s="65">
        <v>5517.24</v>
      </c>
      <c r="E18" s="63" t="s">
        <v>30</v>
      </c>
      <c r="F18" s="63" t="s">
        <v>30</v>
      </c>
      <c r="G18" s="65">
        <v>880</v>
      </c>
      <c r="H18" s="63">
        <v>64</v>
      </c>
      <c r="I18" s="63">
        <f t="shared" si="0"/>
        <v>13.75</v>
      </c>
      <c r="J18" s="63">
        <v>14</v>
      </c>
      <c r="K18" s="63">
        <v>1</v>
      </c>
      <c r="L18" s="65">
        <v>5517.24</v>
      </c>
      <c r="M18" s="65">
        <v>880</v>
      </c>
      <c r="N18" s="61">
        <v>44435</v>
      </c>
      <c r="O18" s="60" t="s">
        <v>27</v>
      </c>
      <c r="P18" s="57"/>
      <c r="Q18" s="88"/>
      <c r="R18" s="88"/>
      <c r="S18" s="88"/>
      <c r="T18" s="88"/>
      <c r="U18" s="89"/>
      <c r="V18" s="89"/>
      <c r="W18" s="56"/>
      <c r="X18" s="90"/>
      <c r="Y18" s="89"/>
      <c r="Z18" s="90"/>
    </row>
    <row r="19" spans="1:26" ht="25.35" customHeight="1">
      <c r="A19" s="59">
        <v>7</v>
      </c>
      <c r="B19" s="59">
        <v>11</v>
      </c>
      <c r="C19" s="45" t="s">
        <v>186</v>
      </c>
      <c r="D19" s="65">
        <v>4816.8999999999996</v>
      </c>
      <c r="E19" s="63">
        <v>3684.82</v>
      </c>
      <c r="F19" s="76">
        <f>(D19-E19)/E19</f>
        <v>0.3072280328482801</v>
      </c>
      <c r="G19" s="65">
        <v>963</v>
      </c>
      <c r="H19" s="63">
        <v>23</v>
      </c>
      <c r="I19" s="63">
        <f t="shared" si="0"/>
        <v>41.869565217391305</v>
      </c>
      <c r="J19" s="63">
        <v>7</v>
      </c>
      <c r="K19" s="63">
        <v>7</v>
      </c>
      <c r="L19" s="65">
        <v>150611.65</v>
      </c>
      <c r="M19" s="65">
        <v>30980</v>
      </c>
      <c r="N19" s="61">
        <v>44393</v>
      </c>
      <c r="O19" s="60" t="s">
        <v>34</v>
      </c>
      <c r="P19" s="57"/>
      <c r="Q19" s="88"/>
      <c r="R19" s="88"/>
      <c r="S19" s="88"/>
      <c r="T19" s="88"/>
      <c r="U19" s="89"/>
      <c r="V19" s="89"/>
      <c r="W19" s="56"/>
      <c r="X19" s="90"/>
      <c r="Y19" s="89"/>
      <c r="Z19" s="90"/>
    </row>
    <row r="20" spans="1:26" ht="25.35" customHeight="1">
      <c r="A20" s="59">
        <v>8</v>
      </c>
      <c r="B20" s="59">
        <v>5</v>
      </c>
      <c r="C20" s="45" t="s">
        <v>241</v>
      </c>
      <c r="D20" s="65">
        <v>4528.5200000000004</v>
      </c>
      <c r="E20" s="63">
        <v>7202.03</v>
      </c>
      <c r="F20" s="76">
        <f>(D20-E20)/E20</f>
        <v>-0.37121617099623294</v>
      </c>
      <c r="G20" s="65">
        <v>682</v>
      </c>
      <c r="H20" s="63">
        <v>24</v>
      </c>
      <c r="I20" s="63">
        <f t="shared" si="0"/>
        <v>28.416666666666668</v>
      </c>
      <c r="J20" s="63">
        <v>8</v>
      </c>
      <c r="K20" s="63">
        <v>2</v>
      </c>
      <c r="L20" s="65">
        <v>19012</v>
      </c>
      <c r="M20" s="65">
        <v>3017</v>
      </c>
      <c r="N20" s="61">
        <v>44428</v>
      </c>
      <c r="O20" s="60" t="s">
        <v>33</v>
      </c>
      <c r="P20" s="57"/>
      <c r="Q20" s="88"/>
      <c r="R20" s="88"/>
      <c r="S20" s="88"/>
      <c r="T20" s="88"/>
      <c r="U20" s="89"/>
      <c r="V20" s="89"/>
      <c r="W20" s="56"/>
      <c r="X20" s="90"/>
      <c r="Y20" s="89"/>
      <c r="Z20" s="90"/>
    </row>
    <row r="21" spans="1:26" ht="25.35" customHeight="1">
      <c r="A21" s="59">
        <v>9</v>
      </c>
      <c r="B21" s="59">
        <v>7</v>
      </c>
      <c r="C21" s="45" t="s">
        <v>208</v>
      </c>
      <c r="D21" s="65">
        <v>4058.94</v>
      </c>
      <c r="E21" s="63">
        <v>6277.34</v>
      </c>
      <c r="F21" s="76">
        <f>(D21-E21)/E21</f>
        <v>-0.35339809537160644</v>
      </c>
      <c r="G21" s="65">
        <v>645</v>
      </c>
      <c r="H21" s="63">
        <v>29</v>
      </c>
      <c r="I21" s="63">
        <f t="shared" si="0"/>
        <v>22.241379310344829</v>
      </c>
      <c r="J21" s="63">
        <v>10</v>
      </c>
      <c r="K21" s="63">
        <v>5</v>
      </c>
      <c r="L21" s="65">
        <v>166538.08999999994</v>
      </c>
      <c r="M21" s="65">
        <v>26262</v>
      </c>
      <c r="N21" s="61">
        <v>44407</v>
      </c>
      <c r="O21" s="60" t="s">
        <v>207</v>
      </c>
      <c r="P21" s="57"/>
      <c r="Q21" s="88"/>
      <c r="R21" s="88"/>
      <c r="S21" s="88"/>
      <c r="T21" s="88"/>
      <c r="U21" s="89"/>
      <c r="V21" s="89"/>
      <c r="W21" s="56"/>
      <c r="X21" s="90"/>
      <c r="Y21" s="89"/>
      <c r="Z21" s="90"/>
    </row>
    <row r="22" spans="1:26" ht="25.35" customHeight="1">
      <c r="A22" s="59">
        <v>10</v>
      </c>
      <c r="B22" s="59">
        <v>9</v>
      </c>
      <c r="C22" s="45" t="s">
        <v>226</v>
      </c>
      <c r="D22" s="65">
        <v>3929.5699999999997</v>
      </c>
      <c r="E22" s="63">
        <v>4790.54</v>
      </c>
      <c r="F22" s="76">
        <f>(D22-E22)/E22</f>
        <v>-0.1797229539884857</v>
      </c>
      <c r="G22" s="65">
        <v>630</v>
      </c>
      <c r="H22" s="63">
        <v>32</v>
      </c>
      <c r="I22" s="63">
        <f t="shared" si="0"/>
        <v>19.6875</v>
      </c>
      <c r="J22" s="63">
        <v>6</v>
      </c>
      <c r="K22" s="63">
        <v>3</v>
      </c>
      <c r="L22" s="65">
        <v>28461.11</v>
      </c>
      <c r="M22" s="65">
        <v>5061</v>
      </c>
      <c r="N22" s="61">
        <v>44421</v>
      </c>
      <c r="O22" s="60" t="s">
        <v>227</v>
      </c>
      <c r="P22" s="57"/>
      <c r="Q22" s="88"/>
      <c r="R22" s="88"/>
      <c r="S22" s="88"/>
      <c r="T22" s="88"/>
      <c r="U22" s="89"/>
      <c r="V22" s="89"/>
      <c r="W22" s="56"/>
      <c r="X22" s="90"/>
      <c r="Y22" s="89"/>
      <c r="Z22" s="90"/>
    </row>
    <row r="23" spans="1:26" ht="25.35" customHeight="1">
      <c r="A23" s="16"/>
      <c r="B23" s="16"/>
      <c r="C23" s="39" t="s">
        <v>29</v>
      </c>
      <c r="D23" s="58">
        <f>SUM(D13:D22)</f>
        <v>87039.670000000013</v>
      </c>
      <c r="E23" s="58">
        <f t="shared" ref="E23:G23" si="1">SUM(E13:E22)</f>
        <v>79956.73</v>
      </c>
      <c r="F23" s="108">
        <f>(D23-E23)/E23</f>
        <v>8.8584663229724595E-2</v>
      </c>
      <c r="G23" s="58">
        <f t="shared" si="1"/>
        <v>15646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>
        <v>6</v>
      </c>
      <c r="C25" s="45" t="s">
        <v>217</v>
      </c>
      <c r="D25" s="65">
        <v>3820.87</v>
      </c>
      <c r="E25" s="63">
        <v>7079.5</v>
      </c>
      <c r="F25" s="76">
        <f>(D25-E25)/E25</f>
        <v>-0.46029098100148319</v>
      </c>
      <c r="G25" s="65">
        <v>594</v>
      </c>
      <c r="H25" s="63">
        <v>23</v>
      </c>
      <c r="I25" s="63">
        <f t="shared" ref="I25:I32" si="2">G25/H25</f>
        <v>25.826086956521738</v>
      </c>
      <c r="J25" s="63">
        <v>6</v>
      </c>
      <c r="K25" s="63">
        <v>4</v>
      </c>
      <c r="L25" s="65">
        <v>86884.98</v>
      </c>
      <c r="M25" s="65">
        <v>13077</v>
      </c>
      <c r="N25" s="61">
        <v>44414</v>
      </c>
      <c r="O25" s="60" t="s">
        <v>34</v>
      </c>
      <c r="P25" s="57"/>
      <c r="Q25" s="88"/>
      <c r="R25" s="88"/>
      <c r="S25" s="88"/>
      <c r="T25" s="88"/>
      <c r="U25" s="89"/>
      <c r="V25" s="89"/>
      <c r="W25" s="56"/>
      <c r="X25" s="90"/>
      <c r="Y25" s="89"/>
      <c r="Z25" s="90"/>
    </row>
    <row r="26" spans="1:26" ht="25.35" customHeight="1">
      <c r="A26" s="59">
        <v>12</v>
      </c>
      <c r="B26" s="59" t="s">
        <v>56</v>
      </c>
      <c r="C26" s="45" t="s">
        <v>249</v>
      </c>
      <c r="D26" s="65">
        <v>3267.89</v>
      </c>
      <c r="E26" s="63" t="s">
        <v>30</v>
      </c>
      <c r="F26" s="63" t="s">
        <v>30</v>
      </c>
      <c r="G26" s="65">
        <v>533</v>
      </c>
      <c r="H26" s="63">
        <v>63</v>
      </c>
      <c r="I26" s="63">
        <f t="shared" si="2"/>
        <v>8.4603174603174605</v>
      </c>
      <c r="J26" s="63">
        <v>14</v>
      </c>
      <c r="K26" s="63">
        <v>1</v>
      </c>
      <c r="L26" s="65">
        <v>3268</v>
      </c>
      <c r="M26" s="65">
        <v>533</v>
      </c>
      <c r="N26" s="61">
        <v>44435</v>
      </c>
      <c r="O26" s="60" t="s">
        <v>33</v>
      </c>
      <c r="P26" s="57"/>
      <c r="Q26" s="88"/>
      <c r="R26" s="88"/>
      <c r="S26" s="88"/>
      <c r="T26" s="88"/>
      <c r="U26" s="89"/>
      <c r="V26" s="89"/>
      <c r="W26" s="56"/>
      <c r="X26" s="90"/>
      <c r="Y26" s="89"/>
      <c r="Z26" s="90"/>
    </row>
    <row r="27" spans="1:26" ht="25.35" customHeight="1">
      <c r="A27" s="59">
        <v>13</v>
      </c>
      <c r="B27" s="59">
        <v>4</v>
      </c>
      <c r="C27" s="45" t="s">
        <v>239</v>
      </c>
      <c r="D27" s="65">
        <v>2392.71</v>
      </c>
      <c r="E27" s="63">
        <v>7843.68</v>
      </c>
      <c r="F27" s="76">
        <f t="shared" ref="F27:F35" si="3">(D27-E27)/E27</f>
        <v>-0.69495058441955815</v>
      </c>
      <c r="G27" s="65">
        <v>390</v>
      </c>
      <c r="H27" s="63">
        <v>41</v>
      </c>
      <c r="I27" s="63">
        <f t="shared" si="2"/>
        <v>9.5121951219512191</v>
      </c>
      <c r="J27" s="63">
        <v>11</v>
      </c>
      <c r="K27" s="63">
        <v>2</v>
      </c>
      <c r="L27" s="65">
        <v>16177.36</v>
      </c>
      <c r="M27" s="65">
        <v>2503</v>
      </c>
      <c r="N27" s="61">
        <v>44428</v>
      </c>
      <c r="O27" s="60" t="s">
        <v>34</v>
      </c>
      <c r="P27" s="57"/>
      <c r="Q27" s="88"/>
      <c r="R27" s="88"/>
      <c r="S27" s="88"/>
      <c r="T27" s="88"/>
      <c r="U27" s="89"/>
      <c r="V27" s="89"/>
      <c r="W27" s="56"/>
      <c r="X27" s="90"/>
      <c r="Y27" s="89"/>
      <c r="Z27" s="90"/>
    </row>
    <row r="28" spans="1:26" ht="25.35" customHeight="1">
      <c r="A28" s="59">
        <v>14</v>
      </c>
      <c r="B28" s="59">
        <v>8</v>
      </c>
      <c r="C28" s="45" t="s">
        <v>240</v>
      </c>
      <c r="D28" s="65">
        <v>1884.28</v>
      </c>
      <c r="E28" s="63">
        <v>5342.25</v>
      </c>
      <c r="F28" s="76">
        <f t="shared" si="3"/>
        <v>-0.64728719172633253</v>
      </c>
      <c r="G28" s="65">
        <v>309</v>
      </c>
      <c r="H28" s="63">
        <v>31</v>
      </c>
      <c r="I28" s="63">
        <f t="shared" si="2"/>
        <v>9.9677419354838701</v>
      </c>
      <c r="J28" s="63">
        <v>10</v>
      </c>
      <c r="K28" s="63">
        <v>2</v>
      </c>
      <c r="L28" s="65">
        <v>10688.5</v>
      </c>
      <c r="M28" s="65">
        <v>1806</v>
      </c>
      <c r="N28" s="61">
        <v>44428</v>
      </c>
      <c r="O28" s="60" t="s">
        <v>37</v>
      </c>
      <c r="P28" s="57"/>
      <c r="Q28" s="88"/>
      <c r="R28" s="88"/>
      <c r="S28" s="88"/>
      <c r="T28" s="88"/>
      <c r="U28" s="89"/>
      <c r="V28" s="89"/>
      <c r="W28" s="56"/>
      <c r="X28" s="90"/>
      <c r="Y28" s="89"/>
      <c r="Z28" s="90"/>
    </row>
    <row r="29" spans="1:26" ht="25.35" customHeight="1">
      <c r="A29" s="59">
        <v>15</v>
      </c>
      <c r="B29" s="59">
        <v>12</v>
      </c>
      <c r="C29" s="45" t="s">
        <v>187</v>
      </c>
      <c r="D29" s="65">
        <v>1236.8900000000001</v>
      </c>
      <c r="E29" s="63">
        <v>1099.67</v>
      </c>
      <c r="F29" s="76">
        <f t="shared" si="3"/>
        <v>0.12478288941227825</v>
      </c>
      <c r="G29" s="65">
        <v>195</v>
      </c>
      <c r="H29" s="63">
        <v>6</v>
      </c>
      <c r="I29" s="63">
        <f t="shared" si="2"/>
        <v>32.5</v>
      </c>
      <c r="J29" s="63">
        <v>1</v>
      </c>
      <c r="K29" s="63">
        <v>7</v>
      </c>
      <c r="L29" s="65">
        <v>80331.33</v>
      </c>
      <c r="M29" s="65">
        <v>12866</v>
      </c>
      <c r="N29" s="61">
        <v>44393</v>
      </c>
      <c r="O29" s="60" t="s">
        <v>64</v>
      </c>
      <c r="P29" s="57"/>
      <c r="Q29" s="88"/>
      <c r="R29" s="88"/>
      <c r="S29" s="88"/>
      <c r="T29" s="88"/>
      <c r="U29" s="89"/>
      <c r="V29" s="89"/>
      <c r="W29" s="56"/>
      <c r="X29" s="90"/>
      <c r="Y29" s="89"/>
      <c r="Z29" s="90"/>
    </row>
    <row r="30" spans="1:26" ht="25.35" customHeight="1">
      <c r="A30" s="59">
        <v>16</v>
      </c>
      <c r="B30" s="59">
        <v>14</v>
      </c>
      <c r="C30" s="45" t="s">
        <v>210</v>
      </c>
      <c r="D30" s="65">
        <v>936.44</v>
      </c>
      <c r="E30" s="63">
        <v>923.32</v>
      </c>
      <c r="F30" s="76">
        <f t="shared" si="3"/>
        <v>1.4209591474245119E-2</v>
      </c>
      <c r="G30" s="65">
        <v>177</v>
      </c>
      <c r="H30" s="63">
        <v>9</v>
      </c>
      <c r="I30" s="63">
        <f t="shared" si="2"/>
        <v>19.666666666666668</v>
      </c>
      <c r="J30" s="63">
        <v>3</v>
      </c>
      <c r="K30" s="63">
        <v>5</v>
      </c>
      <c r="L30" s="65">
        <v>43779</v>
      </c>
      <c r="M30" s="65">
        <v>7808</v>
      </c>
      <c r="N30" s="61">
        <v>44407</v>
      </c>
      <c r="O30" s="60" t="s">
        <v>32</v>
      </c>
      <c r="P30" s="57"/>
      <c r="Q30" s="88"/>
      <c r="R30" s="88"/>
      <c r="S30" s="88"/>
      <c r="T30" s="88"/>
      <c r="U30" s="89"/>
      <c r="V30" s="89"/>
      <c r="W30" s="56"/>
      <c r="X30" s="90"/>
      <c r="Y30" s="89"/>
      <c r="Z30" s="90"/>
    </row>
    <row r="31" spans="1:26" ht="25.35" customHeight="1">
      <c r="A31" s="59">
        <v>17</v>
      </c>
      <c r="B31" s="59">
        <v>15</v>
      </c>
      <c r="C31" s="45" t="s">
        <v>174</v>
      </c>
      <c r="D31" s="65">
        <v>747.18</v>
      </c>
      <c r="E31" s="63">
        <v>625.97</v>
      </c>
      <c r="F31" s="76">
        <f t="shared" si="3"/>
        <v>0.19363547773854964</v>
      </c>
      <c r="G31" s="65">
        <v>150</v>
      </c>
      <c r="H31" s="63">
        <v>3</v>
      </c>
      <c r="I31" s="63">
        <f t="shared" si="2"/>
        <v>50</v>
      </c>
      <c r="J31" s="63">
        <v>1</v>
      </c>
      <c r="K31" s="63">
        <v>9</v>
      </c>
      <c r="L31" s="65">
        <v>48065</v>
      </c>
      <c r="M31" s="65">
        <v>10573</v>
      </c>
      <c r="N31" s="61">
        <v>44379</v>
      </c>
      <c r="O31" s="60" t="s">
        <v>47</v>
      </c>
      <c r="P31" s="57"/>
      <c r="Q31" s="88"/>
      <c r="R31" s="88"/>
      <c r="S31" s="88"/>
      <c r="T31" s="88"/>
      <c r="U31" s="89"/>
      <c r="V31" s="89"/>
      <c r="W31" s="56"/>
      <c r="X31" s="90"/>
      <c r="Y31" s="89"/>
      <c r="Z31" s="90"/>
    </row>
    <row r="32" spans="1:26" ht="25.35" customHeight="1">
      <c r="A32" s="59">
        <v>18</v>
      </c>
      <c r="B32" s="59">
        <v>10</v>
      </c>
      <c r="C32" s="45" t="s">
        <v>228</v>
      </c>
      <c r="D32" s="65">
        <v>651.80999999999995</v>
      </c>
      <c r="E32" s="63">
        <v>3765.72</v>
      </c>
      <c r="F32" s="76">
        <f t="shared" si="3"/>
        <v>-0.82690959497785288</v>
      </c>
      <c r="G32" s="65">
        <v>97</v>
      </c>
      <c r="H32" s="63">
        <v>6</v>
      </c>
      <c r="I32" s="63">
        <f t="shared" si="2"/>
        <v>16.166666666666668</v>
      </c>
      <c r="J32" s="63">
        <v>5</v>
      </c>
      <c r="K32" s="63">
        <v>3</v>
      </c>
      <c r="L32" s="65">
        <v>29885.09</v>
      </c>
      <c r="M32" s="65">
        <v>4500</v>
      </c>
      <c r="N32" s="61">
        <v>44421</v>
      </c>
      <c r="O32" s="60" t="s">
        <v>64</v>
      </c>
      <c r="P32" s="57"/>
      <c r="Q32" s="88"/>
      <c r="R32" s="88"/>
      <c r="S32" s="88"/>
      <c r="T32" s="88"/>
      <c r="U32" s="89"/>
      <c r="V32" s="89"/>
      <c r="W32" s="56"/>
      <c r="X32" s="90"/>
      <c r="Y32" s="89"/>
      <c r="Z32" s="90"/>
    </row>
    <row r="33" spans="1:26" ht="25.35" customHeight="1">
      <c r="A33" s="59">
        <v>19</v>
      </c>
      <c r="B33" s="59">
        <v>22</v>
      </c>
      <c r="C33" s="64" t="s">
        <v>101</v>
      </c>
      <c r="D33" s="65">
        <v>510</v>
      </c>
      <c r="E33" s="65">
        <v>154.5</v>
      </c>
      <c r="F33" s="76">
        <f t="shared" si="3"/>
        <v>2.3009708737864076</v>
      </c>
      <c r="G33" s="65">
        <v>101</v>
      </c>
      <c r="H33" s="63" t="s">
        <v>30</v>
      </c>
      <c r="I33" s="63" t="s">
        <v>30</v>
      </c>
      <c r="J33" s="63">
        <v>2</v>
      </c>
      <c r="K33" s="63">
        <v>14</v>
      </c>
      <c r="L33" s="65">
        <v>6482.42</v>
      </c>
      <c r="M33" s="65">
        <v>1303</v>
      </c>
      <c r="N33" s="61">
        <v>44330</v>
      </c>
      <c r="O33" s="60" t="s">
        <v>102</v>
      </c>
      <c r="P33" s="57"/>
      <c r="Q33" s="88"/>
      <c r="R33" s="88"/>
      <c r="S33" s="88"/>
      <c r="T33" s="88"/>
      <c r="U33" s="89"/>
      <c r="V33" s="89"/>
      <c r="W33" s="56"/>
      <c r="X33" s="90"/>
      <c r="Y33" s="89"/>
      <c r="Z33" s="90"/>
    </row>
    <row r="34" spans="1:26" ht="25.35" customHeight="1">
      <c r="A34" s="59">
        <v>20</v>
      </c>
      <c r="B34" s="93">
        <v>13</v>
      </c>
      <c r="C34" s="45" t="s">
        <v>216</v>
      </c>
      <c r="D34" s="65">
        <v>338.5</v>
      </c>
      <c r="E34" s="63">
        <v>1023.29</v>
      </c>
      <c r="F34" s="76">
        <f t="shared" si="3"/>
        <v>-0.66920423340402035</v>
      </c>
      <c r="G34" s="65">
        <v>78</v>
      </c>
      <c r="H34" s="63">
        <v>7</v>
      </c>
      <c r="I34" s="63">
        <f>G34/H34</f>
        <v>11.142857142857142</v>
      </c>
      <c r="J34" s="63">
        <v>3</v>
      </c>
      <c r="K34" s="63">
        <v>4</v>
      </c>
      <c r="L34" s="65">
        <v>25363.41</v>
      </c>
      <c r="M34" s="65">
        <v>6014</v>
      </c>
      <c r="N34" s="61">
        <v>44414</v>
      </c>
      <c r="O34" s="60" t="s">
        <v>27</v>
      </c>
      <c r="P34" s="57"/>
      <c r="Q34" s="88"/>
      <c r="R34" s="88"/>
      <c r="S34" s="88"/>
      <c r="T34" s="88"/>
      <c r="U34" s="88"/>
      <c r="V34" s="89"/>
      <c r="W34" s="90"/>
      <c r="X34" s="89"/>
      <c r="Y34" s="56"/>
      <c r="Z34" s="90"/>
    </row>
    <row r="35" spans="1:26" ht="25.35" customHeight="1">
      <c r="A35" s="16"/>
      <c r="B35" s="16"/>
      <c r="C35" s="39" t="s">
        <v>76</v>
      </c>
      <c r="D35" s="58">
        <f>SUM(D23:D34)</f>
        <v>102826.24000000001</v>
      </c>
      <c r="E35" s="58">
        <f t="shared" ref="E35:G35" si="4">SUM(E23:E34)</f>
        <v>107814.63</v>
      </c>
      <c r="F35" s="108">
        <f t="shared" si="3"/>
        <v>-4.6268210538773814E-2</v>
      </c>
      <c r="G35" s="58">
        <f t="shared" si="4"/>
        <v>18270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63" t="s">
        <v>30</v>
      </c>
      <c r="C37" s="45" t="s">
        <v>40</v>
      </c>
      <c r="D37" s="65">
        <v>168</v>
      </c>
      <c r="E37" s="63" t="s">
        <v>30</v>
      </c>
      <c r="F37" s="63" t="s">
        <v>30</v>
      </c>
      <c r="G37" s="65">
        <v>84</v>
      </c>
      <c r="H37" s="63">
        <v>4</v>
      </c>
      <c r="I37" s="63">
        <f>G37/H37</f>
        <v>21</v>
      </c>
      <c r="J37" s="63">
        <v>2</v>
      </c>
      <c r="K37" s="63" t="s">
        <v>30</v>
      </c>
      <c r="L37" s="65">
        <v>116544.92</v>
      </c>
      <c r="M37" s="65">
        <v>23900</v>
      </c>
      <c r="N37" s="61">
        <v>44106</v>
      </c>
      <c r="O37" s="60" t="s">
        <v>37</v>
      </c>
      <c r="P37" s="57"/>
      <c r="Q37" s="88"/>
      <c r="R37" s="88"/>
      <c r="S37" s="88"/>
      <c r="T37" s="88"/>
      <c r="U37" s="88"/>
      <c r="V37" s="89"/>
      <c r="W37" s="89"/>
      <c r="X37" s="56"/>
      <c r="Y37" s="90"/>
      <c r="Z37" s="90"/>
    </row>
    <row r="38" spans="1:26" ht="25.35" customHeight="1">
      <c r="A38" s="59">
        <v>22</v>
      </c>
      <c r="B38" s="93">
        <v>26</v>
      </c>
      <c r="C38" s="45" t="s">
        <v>220</v>
      </c>
      <c r="D38" s="65">
        <v>168</v>
      </c>
      <c r="E38" s="63">
        <v>82</v>
      </c>
      <c r="F38" s="76">
        <f>(D38-E38)/E38</f>
        <v>1.0487804878048781</v>
      </c>
      <c r="G38" s="65">
        <v>26</v>
      </c>
      <c r="H38" s="63" t="s">
        <v>30</v>
      </c>
      <c r="I38" s="63" t="s">
        <v>30</v>
      </c>
      <c r="J38" s="63">
        <v>2</v>
      </c>
      <c r="K38" s="63">
        <v>4</v>
      </c>
      <c r="L38" s="65">
        <v>1903.61</v>
      </c>
      <c r="M38" s="65">
        <v>362</v>
      </c>
      <c r="N38" s="61">
        <v>44414</v>
      </c>
      <c r="O38" s="77" t="s">
        <v>221</v>
      </c>
      <c r="P38" s="57"/>
      <c r="Q38" s="88"/>
      <c r="R38" s="88"/>
      <c r="S38" s="88"/>
      <c r="T38" s="88"/>
      <c r="U38" s="88"/>
      <c r="V38" s="89"/>
      <c r="W38" s="89"/>
      <c r="X38" s="90"/>
      <c r="Y38" s="56"/>
      <c r="Z38" s="90"/>
    </row>
    <row r="39" spans="1:26" ht="25.35" customHeight="1">
      <c r="A39" s="59">
        <v>23</v>
      </c>
      <c r="B39" s="93">
        <v>23</v>
      </c>
      <c r="C39" s="78" t="s">
        <v>218</v>
      </c>
      <c r="D39" s="65">
        <v>114.02</v>
      </c>
      <c r="E39" s="63">
        <v>150</v>
      </c>
      <c r="F39" s="76">
        <f>(D39-E39)/E39</f>
        <v>-0.2398666666666667</v>
      </c>
      <c r="G39" s="65">
        <v>20</v>
      </c>
      <c r="H39" s="63">
        <v>2</v>
      </c>
      <c r="I39" s="63">
        <f>G39/H39</f>
        <v>10</v>
      </c>
      <c r="J39" s="63">
        <v>2</v>
      </c>
      <c r="K39" s="63">
        <v>4</v>
      </c>
      <c r="L39" s="65">
        <v>3303</v>
      </c>
      <c r="M39" s="65">
        <v>580</v>
      </c>
      <c r="N39" s="61">
        <v>44414</v>
      </c>
      <c r="O39" s="60" t="s">
        <v>33</v>
      </c>
      <c r="P39" s="57"/>
      <c r="R39" s="62"/>
      <c r="T39" s="57"/>
      <c r="U39" s="56"/>
      <c r="V39" s="56"/>
      <c r="W39" s="56"/>
      <c r="X39" s="57"/>
      <c r="Y39" s="56"/>
      <c r="Z39" s="56"/>
    </row>
    <row r="40" spans="1:26" ht="25.35" customHeight="1">
      <c r="A40" s="59">
        <v>24</v>
      </c>
      <c r="B40" s="66" t="s">
        <v>30</v>
      </c>
      <c r="C40" s="64" t="s">
        <v>189</v>
      </c>
      <c r="D40" s="65">
        <v>72</v>
      </c>
      <c r="E40" s="63" t="s">
        <v>30</v>
      </c>
      <c r="F40" s="63" t="s">
        <v>30</v>
      </c>
      <c r="G40" s="65">
        <v>36</v>
      </c>
      <c r="H40" s="48">
        <v>4</v>
      </c>
      <c r="I40" s="63">
        <f>G40/H40</f>
        <v>9</v>
      </c>
      <c r="J40" s="63">
        <v>2</v>
      </c>
      <c r="K40" s="63" t="s">
        <v>30</v>
      </c>
      <c r="L40" s="65">
        <v>246627</v>
      </c>
      <c r="M40" s="65">
        <v>51341</v>
      </c>
      <c r="N40" s="61">
        <v>43840</v>
      </c>
      <c r="O40" s="60" t="s">
        <v>32</v>
      </c>
      <c r="P40" s="57"/>
      <c r="Q40" s="88"/>
      <c r="R40" s="88"/>
      <c r="T40" s="88"/>
      <c r="U40" s="88"/>
      <c r="V40" s="89"/>
      <c r="W40" s="89"/>
      <c r="X40" s="90"/>
      <c r="Y40" s="56"/>
      <c r="Z40" s="90"/>
    </row>
    <row r="41" spans="1:26" ht="25.35" customHeight="1">
      <c r="A41" s="59">
        <v>25</v>
      </c>
      <c r="B41" s="63" t="s">
        <v>30</v>
      </c>
      <c r="C41" s="64" t="s">
        <v>140</v>
      </c>
      <c r="D41" s="65">
        <v>38</v>
      </c>
      <c r="E41" s="63" t="s">
        <v>30</v>
      </c>
      <c r="F41" s="63" t="s">
        <v>30</v>
      </c>
      <c r="G41" s="65">
        <v>19</v>
      </c>
      <c r="H41" s="48">
        <v>2</v>
      </c>
      <c r="I41" s="63">
        <f>G41/H41</f>
        <v>9.5</v>
      </c>
      <c r="J41" s="63">
        <v>2</v>
      </c>
      <c r="K41" s="63" t="s">
        <v>30</v>
      </c>
      <c r="L41" s="65">
        <v>89970</v>
      </c>
      <c r="M41" s="65">
        <v>21027</v>
      </c>
      <c r="N41" s="61">
        <v>43875</v>
      </c>
      <c r="O41" s="60" t="s">
        <v>37</v>
      </c>
      <c r="P41" s="57"/>
      <c r="Q41" s="88"/>
      <c r="R41" s="88"/>
      <c r="S41" s="88"/>
      <c r="T41" s="88"/>
      <c r="U41" s="88"/>
      <c r="V41" s="89"/>
      <c r="W41" s="89"/>
      <c r="X41" s="90"/>
      <c r="Y41" s="56"/>
      <c r="Z41" s="90"/>
    </row>
    <row r="42" spans="1:26" ht="25.35" customHeight="1">
      <c r="A42" s="59">
        <v>26</v>
      </c>
      <c r="B42" s="93">
        <v>21</v>
      </c>
      <c r="C42" s="45" t="s">
        <v>229</v>
      </c>
      <c r="D42" s="65">
        <v>30.2</v>
      </c>
      <c r="E42" s="63">
        <v>181</v>
      </c>
      <c r="F42" s="76">
        <f>(D42-E42)/E42</f>
        <v>-0.8331491712707183</v>
      </c>
      <c r="G42" s="65">
        <v>6</v>
      </c>
      <c r="H42" s="63">
        <v>2</v>
      </c>
      <c r="I42" s="63">
        <f>G42/H42</f>
        <v>3</v>
      </c>
      <c r="J42" s="63">
        <v>2</v>
      </c>
      <c r="K42" s="63">
        <v>3</v>
      </c>
      <c r="L42" s="65">
        <v>7073.76</v>
      </c>
      <c r="M42" s="65">
        <v>1491</v>
      </c>
      <c r="N42" s="61">
        <v>44421</v>
      </c>
      <c r="O42" s="60" t="s">
        <v>37</v>
      </c>
      <c r="P42" s="57"/>
      <c r="Q42" s="88"/>
      <c r="R42" s="88"/>
      <c r="S42" s="88"/>
      <c r="T42" s="88"/>
      <c r="U42" s="88"/>
      <c r="V42" s="89"/>
      <c r="W42" s="90"/>
      <c r="X42" s="56"/>
      <c r="Y42" s="89"/>
      <c r="Z42" s="90"/>
    </row>
    <row r="43" spans="1:26" ht="25.35" customHeight="1">
      <c r="A43" s="59">
        <v>27</v>
      </c>
      <c r="B43" s="93">
        <v>24</v>
      </c>
      <c r="C43" s="78" t="s">
        <v>234</v>
      </c>
      <c r="D43" s="65">
        <v>22</v>
      </c>
      <c r="E43" s="63">
        <v>144</v>
      </c>
      <c r="F43" s="76">
        <f>(D43-E43)/E43</f>
        <v>-0.84722222222222221</v>
      </c>
      <c r="G43" s="65">
        <v>6</v>
      </c>
      <c r="H43" s="63" t="s">
        <v>30</v>
      </c>
      <c r="I43" s="63" t="s">
        <v>30</v>
      </c>
      <c r="J43" s="63">
        <v>2</v>
      </c>
      <c r="K43" s="63">
        <v>3</v>
      </c>
      <c r="L43" s="65">
        <f>482+D43</f>
        <v>504</v>
      </c>
      <c r="M43" s="65">
        <f>104+G43</f>
        <v>110</v>
      </c>
      <c r="N43" s="61">
        <v>44421</v>
      </c>
      <c r="O43" s="60" t="s">
        <v>102</v>
      </c>
      <c r="P43" s="57"/>
      <c r="Q43" s="88"/>
      <c r="R43" s="88"/>
      <c r="S43" s="88"/>
      <c r="T43" s="88"/>
      <c r="U43" s="88"/>
      <c r="V43" s="88"/>
      <c r="W43" s="88"/>
      <c r="X43" s="90"/>
      <c r="Y43" s="89"/>
      <c r="Z43" s="56"/>
    </row>
    <row r="44" spans="1:26" ht="25.35" customHeight="1">
      <c r="A44" s="59">
        <v>28</v>
      </c>
      <c r="B44" s="107">
        <v>30</v>
      </c>
      <c r="C44" s="45" t="s">
        <v>146</v>
      </c>
      <c r="D44" s="65">
        <v>20</v>
      </c>
      <c r="E44" s="63">
        <v>20</v>
      </c>
      <c r="F44" s="76">
        <f>(D44-E44)/E44</f>
        <v>0</v>
      </c>
      <c r="G44" s="65">
        <v>10</v>
      </c>
      <c r="H44" s="48">
        <v>2</v>
      </c>
      <c r="I44" s="63">
        <f>G44/H44</f>
        <v>5</v>
      </c>
      <c r="J44" s="63">
        <v>2</v>
      </c>
      <c r="K44" s="63" t="s">
        <v>30</v>
      </c>
      <c r="L44" s="65">
        <v>73256.19</v>
      </c>
      <c r="M44" s="65">
        <v>15346</v>
      </c>
      <c r="N44" s="61">
        <v>44092</v>
      </c>
      <c r="O44" s="60" t="s">
        <v>34</v>
      </c>
      <c r="P44" s="57"/>
      <c r="Q44" s="88"/>
      <c r="R44" s="88"/>
      <c r="S44" s="88"/>
      <c r="T44" s="88"/>
      <c r="U44" s="88"/>
      <c r="V44" s="89"/>
      <c r="W44" s="90"/>
      <c r="X44" s="89"/>
      <c r="Y44" s="90"/>
      <c r="Z44" s="56"/>
    </row>
    <row r="45" spans="1:26" ht="25.35" customHeight="1">
      <c r="A45" s="59">
        <v>29</v>
      </c>
      <c r="B45" s="66" t="s">
        <v>30</v>
      </c>
      <c r="C45" s="64" t="s">
        <v>200</v>
      </c>
      <c r="D45" s="65">
        <v>16</v>
      </c>
      <c r="E45" s="63" t="s">
        <v>30</v>
      </c>
      <c r="F45" s="63" t="s">
        <v>30</v>
      </c>
      <c r="G45" s="65">
        <v>8</v>
      </c>
      <c r="H45" s="48">
        <v>1</v>
      </c>
      <c r="I45" s="63">
        <f>G45/H45</f>
        <v>8</v>
      </c>
      <c r="J45" s="63">
        <v>1</v>
      </c>
      <c r="K45" s="63" t="s">
        <v>30</v>
      </c>
      <c r="L45" s="65">
        <v>87575</v>
      </c>
      <c r="M45" s="65">
        <v>18546</v>
      </c>
      <c r="N45" s="61">
        <v>44008</v>
      </c>
      <c r="O45" s="60" t="s">
        <v>113</v>
      </c>
      <c r="P45" s="57"/>
      <c r="Q45" s="88"/>
      <c r="R45" s="88"/>
      <c r="S45" s="88"/>
      <c r="T45" s="88"/>
      <c r="U45" s="89"/>
      <c r="V45" s="89"/>
      <c r="W45" s="56"/>
      <c r="X45" s="90"/>
      <c r="Y45" s="89"/>
      <c r="Z45" s="90"/>
    </row>
    <row r="46" spans="1:26" ht="25.35" customHeight="1">
      <c r="A46" s="59">
        <v>30</v>
      </c>
      <c r="B46" s="66" t="s">
        <v>30</v>
      </c>
      <c r="C46" s="45" t="s">
        <v>161</v>
      </c>
      <c r="D46" s="65">
        <v>14</v>
      </c>
      <c r="E46" s="63" t="s">
        <v>30</v>
      </c>
      <c r="F46" s="63" t="s">
        <v>30</v>
      </c>
      <c r="G46" s="65">
        <v>7</v>
      </c>
      <c r="H46" s="63">
        <v>2</v>
      </c>
      <c r="I46" s="63">
        <f>G46/H46</f>
        <v>3.5</v>
      </c>
      <c r="J46" s="63">
        <v>1</v>
      </c>
      <c r="K46" s="63" t="s">
        <v>30</v>
      </c>
      <c r="L46" s="65">
        <v>817284</v>
      </c>
      <c r="M46" s="65">
        <v>154733</v>
      </c>
      <c r="N46" s="61">
        <v>43665</v>
      </c>
      <c r="O46" s="60" t="s">
        <v>32</v>
      </c>
      <c r="P46" s="57"/>
      <c r="Q46" s="88"/>
      <c r="R46" s="88"/>
      <c r="S46" s="88"/>
      <c r="T46" s="88"/>
      <c r="U46" s="88"/>
      <c r="V46" s="89"/>
      <c r="W46" s="89"/>
      <c r="X46" s="90"/>
      <c r="Y46" s="90"/>
      <c r="Z46" s="56"/>
    </row>
    <row r="47" spans="1:26" ht="25.35" customHeight="1">
      <c r="A47" s="16"/>
      <c r="B47" s="16"/>
      <c r="C47" s="39" t="s">
        <v>131</v>
      </c>
      <c r="D47" s="58">
        <f>SUM(D35:D46)</f>
        <v>103488.46</v>
      </c>
      <c r="E47" s="58">
        <f t="shared" ref="E47:G47" si="5">SUM(E35:E46)</f>
        <v>108391.63</v>
      </c>
      <c r="F47" s="108">
        <f t="shared" ref="F47" si="6">(D47-E47)/E47</f>
        <v>-4.5235688401401457E-2</v>
      </c>
      <c r="G47" s="58">
        <f t="shared" si="5"/>
        <v>18492</v>
      </c>
      <c r="H47" s="58"/>
      <c r="I47" s="19"/>
      <c r="J47" s="18"/>
      <c r="K47" s="20"/>
      <c r="L47" s="21"/>
      <c r="M47" s="25"/>
      <c r="N47" s="22"/>
      <c r="O47" s="77"/>
    </row>
    <row r="48" spans="1:26" ht="23.1" customHeight="1"/>
    <row r="49" spans="18:18" ht="17.25" customHeight="1"/>
    <row r="50" spans="18:18" ht="16.5" customHeight="1"/>
    <row r="63" spans="18:18">
      <c r="R63" s="57"/>
    </row>
    <row r="66" spans="16:16">
      <c r="P66" s="57"/>
    </row>
    <row r="70" spans="16:16" ht="12" customHeight="1"/>
  </sheetData>
  <sortState xmlns:xlrd2="http://schemas.microsoft.com/office/spreadsheetml/2017/richdata2" ref="B13:O46">
    <sortCondition descending="1" ref="D13:D46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0A51F-84E4-440B-B5CB-1B9858507DD1}">
  <dimension ref="A1:Z73"/>
  <sheetViews>
    <sheetView topLeftCell="A19" zoomScale="60" zoomScaleNormal="60" workbookViewId="0">
      <selection sqref="A1:XFD1048576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8.88671875" style="55"/>
    <col min="24" max="24" width="12" style="55" bestFit="1" customWidth="1"/>
    <col min="25" max="25" width="14.88671875" style="55" customWidth="1"/>
    <col min="26" max="26" width="13.6640625" style="55" customWidth="1"/>
    <col min="27" max="16384" width="8.88671875" style="55"/>
  </cols>
  <sheetData>
    <row r="1" spans="1:26" ht="19.5" customHeight="1">
      <c r="E1" s="2" t="s">
        <v>237</v>
      </c>
      <c r="F1" s="2"/>
      <c r="G1" s="2"/>
      <c r="H1" s="2"/>
      <c r="I1" s="2"/>
    </row>
    <row r="2" spans="1:26" ht="19.5" customHeight="1">
      <c r="E2" s="2" t="s">
        <v>238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235</v>
      </c>
      <c r="E6" s="4" t="s">
        <v>222</v>
      </c>
      <c r="F6" s="177"/>
      <c r="G6" s="4" t="s">
        <v>235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40"/>
      <c r="E9" s="140"/>
      <c r="F9" s="176" t="s">
        <v>15</v>
      </c>
      <c r="G9" s="140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Y9" s="57"/>
      <c r="Z9" s="56"/>
    </row>
    <row r="10" spans="1:26" ht="21.6">
      <c r="A10" s="174"/>
      <c r="B10" s="174"/>
      <c r="C10" s="177"/>
      <c r="D10" s="141" t="s">
        <v>236</v>
      </c>
      <c r="E10" s="141" t="s">
        <v>223</v>
      </c>
      <c r="F10" s="177"/>
      <c r="G10" s="141" t="s">
        <v>236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Y10" s="57"/>
      <c r="Z10" s="56"/>
    </row>
    <row r="11" spans="1:26">
      <c r="A11" s="174"/>
      <c r="B11" s="174"/>
      <c r="C11" s="177"/>
      <c r="D11" s="141" t="s">
        <v>14</v>
      </c>
      <c r="E11" s="4" t="s">
        <v>14</v>
      </c>
      <c r="F11" s="177"/>
      <c r="G11" s="141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Y11" s="57"/>
      <c r="Z11" s="56"/>
    </row>
    <row r="12" spans="1:26" ht="15.6" customHeight="1" thickBot="1">
      <c r="A12" s="174"/>
      <c r="B12" s="175"/>
      <c r="C12" s="178"/>
      <c r="D12" s="142"/>
      <c r="E12" s="5" t="s">
        <v>2</v>
      </c>
      <c r="F12" s="178"/>
      <c r="G12" s="142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56"/>
      <c r="X12" s="89"/>
      <c r="Y12" s="90"/>
      <c r="Z12" s="90"/>
    </row>
    <row r="13" spans="1:26" ht="25.35" customHeight="1">
      <c r="A13" s="59">
        <v>1</v>
      </c>
      <c r="B13" s="59" t="s">
        <v>56</v>
      </c>
      <c r="C13" s="45" t="s">
        <v>232</v>
      </c>
      <c r="D13" s="65">
        <v>33520.68</v>
      </c>
      <c r="E13" s="63" t="s">
        <v>30</v>
      </c>
      <c r="F13" s="63" t="s">
        <v>30</v>
      </c>
      <c r="G13" s="65">
        <v>7110</v>
      </c>
      <c r="H13" s="63">
        <v>134</v>
      </c>
      <c r="I13" s="63">
        <f t="shared" ref="I13:I22" si="0">G13/H13</f>
        <v>53.059701492537314</v>
      </c>
      <c r="J13" s="63">
        <v>16</v>
      </c>
      <c r="K13" s="63">
        <v>1</v>
      </c>
      <c r="L13" s="65">
        <v>34459</v>
      </c>
      <c r="M13" s="65">
        <v>7313</v>
      </c>
      <c r="N13" s="61">
        <v>44428</v>
      </c>
      <c r="O13" s="60" t="s">
        <v>113</v>
      </c>
      <c r="P13" s="57"/>
      <c r="Q13" s="88"/>
      <c r="R13" s="88"/>
      <c r="S13" s="88"/>
      <c r="T13" s="88"/>
      <c r="U13" s="89"/>
      <c r="V13" s="89"/>
      <c r="W13" s="56"/>
      <c r="X13" s="89"/>
      <c r="Y13" s="90"/>
      <c r="Z13" s="90"/>
    </row>
    <row r="14" spans="1:26" ht="25.35" customHeight="1">
      <c r="A14" s="59">
        <v>2</v>
      </c>
      <c r="B14" s="59">
        <v>1</v>
      </c>
      <c r="C14" s="45" t="s">
        <v>230</v>
      </c>
      <c r="D14" s="65">
        <v>16546.47</v>
      </c>
      <c r="E14" s="63">
        <v>19612.63</v>
      </c>
      <c r="F14" s="76">
        <f>(D14-E14)/E14</f>
        <v>-0.1563359936938595</v>
      </c>
      <c r="G14" s="65">
        <v>2598</v>
      </c>
      <c r="H14" s="63">
        <v>76</v>
      </c>
      <c r="I14" s="63">
        <f t="shared" si="0"/>
        <v>34.184210526315788</v>
      </c>
      <c r="J14" s="63">
        <v>12</v>
      </c>
      <c r="K14" s="63">
        <v>2</v>
      </c>
      <c r="L14" s="65">
        <v>56094</v>
      </c>
      <c r="M14" s="65">
        <v>8679</v>
      </c>
      <c r="N14" s="61">
        <v>44421</v>
      </c>
      <c r="O14" s="77" t="s">
        <v>32</v>
      </c>
      <c r="P14" s="57"/>
      <c r="Q14" s="88"/>
      <c r="R14" s="88"/>
      <c r="S14" s="88"/>
      <c r="T14" s="88"/>
      <c r="U14" s="89"/>
      <c r="V14" s="89"/>
      <c r="W14" s="56"/>
      <c r="X14" s="89"/>
      <c r="Y14" s="90"/>
      <c r="Z14" s="90"/>
    </row>
    <row r="15" spans="1:26" ht="25.35" customHeight="1">
      <c r="A15" s="59">
        <v>3</v>
      </c>
      <c r="B15" s="59">
        <v>3</v>
      </c>
      <c r="C15" s="45" t="s">
        <v>199</v>
      </c>
      <c r="D15" s="65">
        <v>7934.85</v>
      </c>
      <c r="E15" s="63">
        <v>11673.95</v>
      </c>
      <c r="F15" s="76">
        <f>(D15-E15)/E15</f>
        <v>-0.32029433053936329</v>
      </c>
      <c r="G15" s="65">
        <v>1638</v>
      </c>
      <c r="H15" s="63">
        <v>67</v>
      </c>
      <c r="I15" s="63">
        <f t="shared" si="0"/>
        <v>24.447761194029852</v>
      </c>
      <c r="J15" s="63">
        <v>12</v>
      </c>
      <c r="K15" s="63">
        <v>5</v>
      </c>
      <c r="L15" s="65">
        <v>176072</v>
      </c>
      <c r="M15" s="65">
        <v>37900</v>
      </c>
      <c r="N15" s="61">
        <v>44400</v>
      </c>
      <c r="O15" s="60" t="s">
        <v>32</v>
      </c>
      <c r="P15" s="57"/>
      <c r="Q15" s="88"/>
      <c r="R15" s="88"/>
      <c r="S15" s="88"/>
      <c r="T15" s="88"/>
      <c r="U15" s="89"/>
      <c r="V15" s="89"/>
      <c r="W15" s="56"/>
      <c r="X15" s="89"/>
      <c r="Y15" s="90"/>
      <c r="Z15" s="90"/>
    </row>
    <row r="16" spans="1:26" ht="25.35" customHeight="1">
      <c r="A16" s="59">
        <v>4</v>
      </c>
      <c r="B16" s="59" t="s">
        <v>56</v>
      </c>
      <c r="C16" s="45" t="s">
        <v>239</v>
      </c>
      <c r="D16" s="65">
        <v>7843.68</v>
      </c>
      <c r="E16" s="63" t="s">
        <v>30</v>
      </c>
      <c r="F16" s="63" t="s">
        <v>30</v>
      </c>
      <c r="G16" s="65">
        <v>1116</v>
      </c>
      <c r="H16" s="63">
        <v>93</v>
      </c>
      <c r="I16" s="63">
        <f t="shared" si="0"/>
        <v>12</v>
      </c>
      <c r="J16" s="63">
        <v>14</v>
      </c>
      <c r="K16" s="63">
        <v>1</v>
      </c>
      <c r="L16" s="65">
        <v>9006</v>
      </c>
      <c r="M16" s="65">
        <v>1319</v>
      </c>
      <c r="N16" s="61">
        <v>44428</v>
      </c>
      <c r="O16" s="60" t="s">
        <v>34</v>
      </c>
      <c r="P16" s="57"/>
      <c r="Q16" s="88"/>
      <c r="R16" s="88"/>
      <c r="S16" s="88"/>
      <c r="T16" s="88"/>
      <c r="U16" s="89"/>
      <c r="V16" s="89"/>
      <c r="W16" s="56"/>
      <c r="X16" s="89"/>
      <c r="Y16" s="90"/>
      <c r="Z16" s="90"/>
    </row>
    <row r="17" spans="1:26" ht="25.35" customHeight="1">
      <c r="A17" s="59">
        <v>5</v>
      </c>
      <c r="B17" s="59" t="s">
        <v>56</v>
      </c>
      <c r="C17" s="45" t="s">
        <v>241</v>
      </c>
      <c r="D17" s="65">
        <v>7202.03</v>
      </c>
      <c r="E17" s="63" t="s">
        <v>30</v>
      </c>
      <c r="F17" s="63" t="s">
        <v>30</v>
      </c>
      <c r="G17" s="65">
        <v>1124</v>
      </c>
      <c r="H17" s="63">
        <v>70</v>
      </c>
      <c r="I17" s="63">
        <f t="shared" si="0"/>
        <v>16.057142857142857</v>
      </c>
      <c r="J17" s="63">
        <v>12</v>
      </c>
      <c r="K17" s="63">
        <v>1</v>
      </c>
      <c r="L17" s="65">
        <v>7202</v>
      </c>
      <c r="M17" s="65">
        <v>1124</v>
      </c>
      <c r="N17" s="61">
        <v>44428</v>
      </c>
      <c r="O17" s="60" t="s">
        <v>33</v>
      </c>
      <c r="P17" s="57"/>
      <c r="Q17" s="88"/>
      <c r="R17" s="88"/>
      <c r="S17" s="88"/>
      <c r="T17" s="88"/>
      <c r="U17" s="89"/>
      <c r="V17" s="89"/>
      <c r="W17" s="56"/>
      <c r="X17" s="89"/>
      <c r="Y17" s="90"/>
      <c r="Z17" s="90"/>
    </row>
    <row r="18" spans="1:26" ht="25.35" customHeight="1">
      <c r="A18" s="59">
        <v>6</v>
      </c>
      <c r="B18" s="59">
        <v>5</v>
      </c>
      <c r="C18" s="45" t="s">
        <v>217</v>
      </c>
      <c r="D18" s="65">
        <v>7079.5</v>
      </c>
      <c r="E18" s="63">
        <v>8632.5499999999993</v>
      </c>
      <c r="F18" s="76">
        <f>(D18-E18)/E18</f>
        <v>-0.17990628493318886</v>
      </c>
      <c r="G18" s="65">
        <v>1081</v>
      </c>
      <c r="H18" s="63">
        <v>42</v>
      </c>
      <c r="I18" s="63">
        <f t="shared" si="0"/>
        <v>25.738095238095237</v>
      </c>
      <c r="J18" s="63">
        <v>9</v>
      </c>
      <c r="K18" s="63">
        <v>3</v>
      </c>
      <c r="L18" s="65">
        <v>77662.490000000005</v>
      </c>
      <c r="M18" s="65">
        <v>11570</v>
      </c>
      <c r="N18" s="61">
        <v>44414</v>
      </c>
      <c r="O18" s="60" t="s">
        <v>34</v>
      </c>
      <c r="P18" s="57"/>
      <c r="Q18" s="88"/>
      <c r="R18" s="88"/>
      <c r="S18" s="88"/>
      <c r="T18" s="88"/>
      <c r="U18" s="89"/>
      <c r="V18" s="89"/>
      <c r="W18" s="56"/>
      <c r="X18" s="89"/>
      <c r="Y18" s="90"/>
      <c r="Z18" s="90"/>
    </row>
    <row r="19" spans="1:26" ht="25.35" customHeight="1">
      <c r="A19" s="59">
        <v>7</v>
      </c>
      <c r="B19" s="59">
        <v>2</v>
      </c>
      <c r="C19" s="45" t="s">
        <v>208</v>
      </c>
      <c r="D19" s="65">
        <v>6277.34</v>
      </c>
      <c r="E19" s="63">
        <v>12925.29</v>
      </c>
      <c r="F19" s="76">
        <f>(D19-E19)/E19</f>
        <v>-0.5143366222343948</v>
      </c>
      <c r="G19" s="65">
        <v>1007</v>
      </c>
      <c r="H19" s="63">
        <v>88</v>
      </c>
      <c r="I19" s="63">
        <f t="shared" si="0"/>
        <v>11.443181818181818</v>
      </c>
      <c r="J19" s="63">
        <v>10</v>
      </c>
      <c r="K19" s="63">
        <v>4</v>
      </c>
      <c r="L19" s="65">
        <v>156874.44999999995</v>
      </c>
      <c r="M19" s="65">
        <v>24663</v>
      </c>
      <c r="N19" s="61">
        <v>44407</v>
      </c>
      <c r="O19" s="60" t="s">
        <v>207</v>
      </c>
      <c r="P19" s="57"/>
      <c r="Q19" s="88"/>
      <c r="R19" s="88"/>
      <c r="S19" s="88"/>
      <c r="T19" s="88"/>
      <c r="U19" s="89"/>
      <c r="V19" s="89"/>
      <c r="W19" s="56"/>
      <c r="X19" s="89"/>
      <c r="Y19" s="90"/>
      <c r="Z19" s="90"/>
    </row>
    <row r="20" spans="1:26" ht="25.35" customHeight="1">
      <c r="A20" s="59">
        <v>8</v>
      </c>
      <c r="B20" s="59" t="s">
        <v>56</v>
      </c>
      <c r="C20" s="45" t="s">
        <v>240</v>
      </c>
      <c r="D20" s="65">
        <v>5342.25</v>
      </c>
      <c r="E20" s="63" t="s">
        <v>30</v>
      </c>
      <c r="F20" s="63" t="s">
        <v>30</v>
      </c>
      <c r="G20" s="65">
        <v>874</v>
      </c>
      <c r="H20" s="63">
        <v>77</v>
      </c>
      <c r="I20" s="63">
        <f t="shared" si="0"/>
        <v>11.35064935064935</v>
      </c>
      <c r="J20" s="63">
        <v>17</v>
      </c>
      <c r="K20" s="63">
        <v>1</v>
      </c>
      <c r="L20" s="65">
        <v>5342.25</v>
      </c>
      <c r="M20" s="65">
        <v>874</v>
      </c>
      <c r="N20" s="61">
        <v>44428</v>
      </c>
      <c r="O20" s="60" t="s">
        <v>37</v>
      </c>
      <c r="P20" s="57"/>
      <c r="Q20" s="88"/>
      <c r="R20" s="88"/>
      <c r="S20" s="88"/>
      <c r="T20" s="88"/>
      <c r="U20" s="89"/>
      <c r="V20" s="89"/>
      <c r="W20" s="56"/>
      <c r="X20" s="89"/>
      <c r="Y20" s="90"/>
      <c r="Z20" s="90"/>
    </row>
    <row r="21" spans="1:26" ht="25.35" customHeight="1">
      <c r="A21" s="59">
        <v>9</v>
      </c>
      <c r="B21" s="59">
        <v>6</v>
      </c>
      <c r="C21" s="45" t="s">
        <v>226</v>
      </c>
      <c r="D21" s="65">
        <v>4790.54</v>
      </c>
      <c r="E21" s="63">
        <v>6594.4400000000005</v>
      </c>
      <c r="F21" s="76">
        <f>(D21-E21)/E21</f>
        <v>-0.27354862581204781</v>
      </c>
      <c r="G21" s="65">
        <v>868</v>
      </c>
      <c r="H21" s="63">
        <v>52</v>
      </c>
      <c r="I21" s="63">
        <f t="shared" si="0"/>
        <v>16.692307692307693</v>
      </c>
      <c r="J21" s="63">
        <v>12</v>
      </c>
      <c r="K21" s="63">
        <v>2</v>
      </c>
      <c r="L21" s="65">
        <v>20487.3</v>
      </c>
      <c r="M21" s="65">
        <v>3655</v>
      </c>
      <c r="N21" s="61">
        <v>44421</v>
      </c>
      <c r="O21" s="60" t="s">
        <v>227</v>
      </c>
      <c r="P21" s="57"/>
      <c r="Q21" s="88"/>
      <c r="R21" s="88"/>
      <c r="S21" s="88"/>
      <c r="T21" s="88"/>
      <c r="U21" s="89"/>
      <c r="V21" s="89"/>
      <c r="W21" s="56"/>
      <c r="X21" s="89"/>
      <c r="Y21" s="90"/>
      <c r="Z21" s="90"/>
    </row>
    <row r="22" spans="1:26" ht="25.35" customHeight="1">
      <c r="A22" s="59">
        <v>10</v>
      </c>
      <c r="B22" s="59">
        <v>4</v>
      </c>
      <c r="C22" s="45" t="s">
        <v>228</v>
      </c>
      <c r="D22" s="65">
        <v>3765.72</v>
      </c>
      <c r="E22" s="63">
        <v>10438.36</v>
      </c>
      <c r="F22" s="76">
        <f>(D22-E22)/E22</f>
        <v>-0.63924217980602327</v>
      </c>
      <c r="G22" s="65">
        <v>565</v>
      </c>
      <c r="H22" s="63">
        <v>35</v>
      </c>
      <c r="I22" s="63">
        <f t="shared" si="0"/>
        <v>16.142857142857142</v>
      </c>
      <c r="J22" s="63">
        <v>9</v>
      </c>
      <c r="K22" s="63">
        <v>2</v>
      </c>
      <c r="L22" s="65">
        <v>26259.61</v>
      </c>
      <c r="M22" s="65">
        <v>3919</v>
      </c>
      <c r="N22" s="61">
        <v>44421</v>
      </c>
      <c r="O22" s="60" t="s">
        <v>64</v>
      </c>
      <c r="P22" s="57"/>
      <c r="Q22" s="88"/>
      <c r="R22" s="88"/>
      <c r="S22" s="88"/>
      <c r="T22" s="88"/>
      <c r="U22" s="89"/>
      <c r="V22" s="89"/>
      <c r="W22" s="56"/>
      <c r="X22" s="89"/>
      <c r="Y22" s="90"/>
      <c r="Z22" s="90"/>
    </row>
    <row r="23" spans="1:26" ht="25.35" customHeight="1">
      <c r="A23" s="16"/>
      <c r="B23" s="16"/>
      <c r="C23" s="39" t="s">
        <v>29</v>
      </c>
      <c r="D23" s="58">
        <f>SUM(D13:D22)</f>
        <v>100303.05999999998</v>
      </c>
      <c r="E23" s="58">
        <f t="shared" ref="E23:G23" si="1">SUM(E13:E22)</f>
        <v>69877.22</v>
      </c>
      <c r="F23" s="108">
        <f>(D23-E23)/E23</f>
        <v>0.43541858133451761</v>
      </c>
      <c r="G23" s="58">
        <f t="shared" si="1"/>
        <v>17981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>
        <v>7</v>
      </c>
      <c r="C25" s="45" t="s">
        <v>186</v>
      </c>
      <c r="D25" s="65">
        <v>3684.82</v>
      </c>
      <c r="E25" s="63">
        <v>4436.09</v>
      </c>
      <c r="F25" s="76">
        <f t="shared" ref="F25:F35" si="2">(D25-E25)/E25</f>
        <v>-0.16935409335698778</v>
      </c>
      <c r="G25" s="65">
        <v>753</v>
      </c>
      <c r="H25" s="63">
        <v>33</v>
      </c>
      <c r="I25" s="63">
        <f t="shared" ref="I25:I34" si="3">G25/H25</f>
        <v>22.818181818181817</v>
      </c>
      <c r="J25" s="63">
        <v>8</v>
      </c>
      <c r="K25" s="63">
        <v>6</v>
      </c>
      <c r="L25" s="65">
        <v>142153.32999999999</v>
      </c>
      <c r="M25" s="65">
        <v>29175</v>
      </c>
      <c r="N25" s="61">
        <v>44393</v>
      </c>
      <c r="O25" s="60" t="s">
        <v>34</v>
      </c>
      <c r="P25" s="57"/>
      <c r="Q25" s="88"/>
      <c r="R25" s="88"/>
      <c r="S25" s="88"/>
      <c r="T25" s="88"/>
      <c r="U25" s="89"/>
      <c r="V25" s="89"/>
      <c r="W25" s="56"/>
      <c r="X25" s="89"/>
      <c r="Y25" s="90"/>
      <c r="Z25" s="90"/>
    </row>
    <row r="26" spans="1:26" ht="25.35" customHeight="1">
      <c r="A26" s="59">
        <v>12</v>
      </c>
      <c r="B26" s="59">
        <v>10</v>
      </c>
      <c r="C26" s="45" t="s">
        <v>187</v>
      </c>
      <c r="D26" s="65">
        <v>1099.67</v>
      </c>
      <c r="E26" s="63">
        <v>2121.7800000000002</v>
      </c>
      <c r="F26" s="76">
        <f t="shared" si="2"/>
        <v>-0.48172289304263405</v>
      </c>
      <c r="G26" s="65">
        <v>164</v>
      </c>
      <c r="H26" s="63">
        <v>3</v>
      </c>
      <c r="I26" s="63">
        <f t="shared" si="3"/>
        <v>54.666666666666664</v>
      </c>
      <c r="J26" s="63">
        <v>1</v>
      </c>
      <c r="K26" s="63">
        <v>6</v>
      </c>
      <c r="L26" s="65">
        <v>78239.039999999994</v>
      </c>
      <c r="M26" s="65">
        <v>12536</v>
      </c>
      <c r="N26" s="61">
        <v>44393</v>
      </c>
      <c r="O26" s="60" t="s">
        <v>64</v>
      </c>
      <c r="P26" s="57"/>
      <c r="Q26" s="88"/>
      <c r="R26" s="88"/>
      <c r="S26" s="88"/>
      <c r="T26" s="88"/>
      <c r="U26" s="89"/>
      <c r="V26" s="89"/>
      <c r="W26" s="56"/>
      <c r="X26" s="89"/>
      <c r="Y26" s="90"/>
      <c r="Z26" s="90"/>
    </row>
    <row r="27" spans="1:26" ht="25.35" customHeight="1">
      <c r="A27" s="59">
        <v>13</v>
      </c>
      <c r="B27" s="59">
        <v>8</v>
      </c>
      <c r="C27" s="45" t="s">
        <v>216</v>
      </c>
      <c r="D27" s="65">
        <v>1023.29</v>
      </c>
      <c r="E27" s="63">
        <v>3484.44</v>
      </c>
      <c r="F27" s="76">
        <f t="shared" si="2"/>
        <v>-0.7063258371503025</v>
      </c>
      <c r="G27" s="65">
        <v>228</v>
      </c>
      <c r="H27" s="63">
        <v>30</v>
      </c>
      <c r="I27" s="63">
        <f t="shared" si="3"/>
        <v>7.6</v>
      </c>
      <c r="J27" s="63">
        <v>9</v>
      </c>
      <c r="K27" s="63">
        <v>3</v>
      </c>
      <c r="L27" s="65">
        <v>23836.82</v>
      </c>
      <c r="M27" s="65">
        <v>5647</v>
      </c>
      <c r="N27" s="61">
        <v>44414</v>
      </c>
      <c r="O27" s="60" t="s">
        <v>27</v>
      </c>
      <c r="P27" s="57"/>
      <c r="Q27" s="88"/>
      <c r="R27" s="88"/>
      <c r="S27" s="88"/>
      <c r="T27" s="88"/>
      <c r="U27" s="89"/>
      <c r="V27" s="89"/>
      <c r="W27" s="56"/>
      <c r="X27" s="89"/>
      <c r="Y27" s="90"/>
      <c r="Z27" s="90"/>
    </row>
    <row r="28" spans="1:26" ht="25.35" customHeight="1">
      <c r="A28" s="59">
        <v>14</v>
      </c>
      <c r="B28" s="59">
        <v>9</v>
      </c>
      <c r="C28" s="45" t="s">
        <v>210</v>
      </c>
      <c r="D28" s="65">
        <v>923.32</v>
      </c>
      <c r="E28" s="63">
        <v>2554.48</v>
      </c>
      <c r="F28" s="76">
        <f t="shared" si="2"/>
        <v>-0.6385487457329867</v>
      </c>
      <c r="G28" s="65">
        <v>173</v>
      </c>
      <c r="H28" s="63">
        <v>8</v>
      </c>
      <c r="I28" s="63">
        <f t="shared" si="3"/>
        <v>21.625</v>
      </c>
      <c r="J28" s="63">
        <v>3</v>
      </c>
      <c r="K28" s="63">
        <v>4</v>
      </c>
      <c r="L28" s="65">
        <v>42356</v>
      </c>
      <c r="M28" s="65">
        <v>7527</v>
      </c>
      <c r="N28" s="61">
        <v>44407</v>
      </c>
      <c r="O28" s="60" t="s">
        <v>32</v>
      </c>
      <c r="P28" s="57"/>
      <c r="Q28" s="88"/>
      <c r="R28" s="88"/>
      <c r="S28" s="88"/>
      <c r="T28" s="88"/>
      <c r="U28" s="89"/>
      <c r="V28" s="89"/>
      <c r="W28" s="56"/>
      <c r="X28" s="89"/>
      <c r="Y28" s="90"/>
      <c r="Z28" s="90"/>
    </row>
    <row r="29" spans="1:26" ht="25.35" customHeight="1">
      <c r="A29" s="59">
        <v>15</v>
      </c>
      <c r="B29" s="59">
        <v>13</v>
      </c>
      <c r="C29" s="45" t="s">
        <v>174</v>
      </c>
      <c r="D29" s="65">
        <v>625.97</v>
      </c>
      <c r="E29" s="63">
        <v>653.38</v>
      </c>
      <c r="F29" s="76">
        <f t="shared" si="2"/>
        <v>-4.1951085126572543E-2</v>
      </c>
      <c r="G29" s="65">
        <v>130</v>
      </c>
      <c r="H29" s="63">
        <v>6</v>
      </c>
      <c r="I29" s="63">
        <f t="shared" si="3"/>
        <v>21.666666666666668</v>
      </c>
      <c r="J29" s="63">
        <v>1</v>
      </c>
      <c r="K29" s="63">
        <v>8</v>
      </c>
      <c r="L29" s="65">
        <v>46634</v>
      </c>
      <c r="M29" s="65">
        <v>10265</v>
      </c>
      <c r="N29" s="61">
        <v>44379</v>
      </c>
      <c r="O29" s="60" t="s">
        <v>47</v>
      </c>
      <c r="P29" s="57"/>
      <c r="Q29" s="88"/>
      <c r="R29" s="88"/>
      <c r="S29" s="88"/>
      <c r="T29" s="88"/>
      <c r="U29" s="89"/>
      <c r="V29" s="89"/>
      <c r="W29" s="56"/>
      <c r="X29" s="89"/>
      <c r="Y29" s="90"/>
      <c r="Z29" s="90"/>
    </row>
    <row r="30" spans="1:26" ht="25.35" customHeight="1">
      <c r="A30" s="59">
        <v>16</v>
      </c>
      <c r="B30" s="59">
        <v>23</v>
      </c>
      <c r="C30" s="45" t="s">
        <v>127</v>
      </c>
      <c r="D30" s="65">
        <v>239.8</v>
      </c>
      <c r="E30" s="63">
        <v>184.5</v>
      </c>
      <c r="F30" s="76">
        <f t="shared" si="2"/>
        <v>0.29972899728997299</v>
      </c>
      <c r="G30" s="65">
        <v>35</v>
      </c>
      <c r="H30" s="63">
        <v>2</v>
      </c>
      <c r="I30" s="63">
        <f t="shared" si="3"/>
        <v>17.5</v>
      </c>
      <c r="J30" s="63">
        <v>1</v>
      </c>
      <c r="K30" s="63">
        <v>10</v>
      </c>
      <c r="L30" s="65">
        <v>110041.09</v>
      </c>
      <c r="M30" s="65">
        <v>17569</v>
      </c>
      <c r="N30" s="61">
        <v>44351</v>
      </c>
      <c r="O30" s="60" t="s">
        <v>34</v>
      </c>
      <c r="P30" s="57"/>
      <c r="Q30" s="88"/>
      <c r="R30" s="88"/>
      <c r="S30" s="88"/>
      <c r="T30" s="88"/>
      <c r="U30" s="89"/>
      <c r="V30" s="89"/>
      <c r="W30" s="56"/>
      <c r="X30" s="89"/>
      <c r="Y30" s="90"/>
      <c r="Z30" s="90"/>
    </row>
    <row r="31" spans="1:26" ht="25.35" customHeight="1">
      <c r="A31" s="59">
        <v>17</v>
      </c>
      <c r="B31" s="59">
        <v>18</v>
      </c>
      <c r="C31" s="45" t="s">
        <v>123</v>
      </c>
      <c r="D31" s="65">
        <v>217.94</v>
      </c>
      <c r="E31" s="63">
        <v>280.5</v>
      </c>
      <c r="F31" s="76">
        <f t="shared" si="2"/>
        <v>-0.22303030303030305</v>
      </c>
      <c r="G31" s="65">
        <v>45</v>
      </c>
      <c r="H31" s="63">
        <v>4</v>
      </c>
      <c r="I31" s="63">
        <f t="shared" si="3"/>
        <v>11.25</v>
      </c>
      <c r="J31" s="63">
        <v>1</v>
      </c>
      <c r="K31" s="63">
        <v>12</v>
      </c>
      <c r="L31" s="65">
        <v>82753</v>
      </c>
      <c r="M31" s="65">
        <v>18412</v>
      </c>
      <c r="N31" s="61">
        <v>44351</v>
      </c>
      <c r="O31" s="60" t="s">
        <v>47</v>
      </c>
      <c r="P31" s="57"/>
      <c r="Q31" s="88"/>
      <c r="R31" s="88"/>
      <c r="S31" s="88"/>
      <c r="T31" s="88"/>
      <c r="U31" s="89"/>
      <c r="V31" s="89"/>
      <c r="W31" s="56"/>
      <c r="X31" s="89"/>
      <c r="Y31" s="90"/>
      <c r="Z31" s="90"/>
    </row>
    <row r="32" spans="1:26" ht="25.35" customHeight="1">
      <c r="A32" s="59">
        <v>18</v>
      </c>
      <c r="B32" s="93">
        <v>15</v>
      </c>
      <c r="C32" s="45" t="s">
        <v>177</v>
      </c>
      <c r="D32" s="65">
        <v>209.9</v>
      </c>
      <c r="E32" s="63">
        <v>347.7</v>
      </c>
      <c r="F32" s="76">
        <f t="shared" si="2"/>
        <v>-0.39631866551624961</v>
      </c>
      <c r="G32" s="65">
        <v>32</v>
      </c>
      <c r="H32" s="63">
        <v>1</v>
      </c>
      <c r="I32" s="63">
        <f t="shared" si="3"/>
        <v>32</v>
      </c>
      <c r="J32" s="63">
        <v>1</v>
      </c>
      <c r="K32" s="63">
        <v>7</v>
      </c>
      <c r="L32" s="65">
        <v>88936</v>
      </c>
      <c r="M32" s="65">
        <v>13932</v>
      </c>
      <c r="N32" s="61">
        <v>44386</v>
      </c>
      <c r="O32" s="60" t="s">
        <v>32</v>
      </c>
      <c r="P32" s="57"/>
      <c r="Q32" s="88"/>
      <c r="R32" s="88"/>
      <c r="S32" s="88"/>
      <c r="T32" s="88"/>
      <c r="U32" s="89"/>
      <c r="V32" s="89"/>
      <c r="W32" s="90"/>
      <c r="X32" s="89"/>
      <c r="Y32" s="56"/>
      <c r="Z32" s="90"/>
    </row>
    <row r="33" spans="1:26" ht="25.35" customHeight="1">
      <c r="A33" s="59">
        <v>19</v>
      </c>
      <c r="B33" s="59">
        <v>16</v>
      </c>
      <c r="C33" s="45" t="s">
        <v>198</v>
      </c>
      <c r="D33" s="65">
        <v>205.4</v>
      </c>
      <c r="E33" s="63">
        <v>342.4</v>
      </c>
      <c r="F33" s="76">
        <f t="shared" si="2"/>
        <v>-0.40011682242990648</v>
      </c>
      <c r="G33" s="65">
        <v>31</v>
      </c>
      <c r="H33" s="63">
        <v>1</v>
      </c>
      <c r="I33" s="63">
        <f t="shared" si="3"/>
        <v>31</v>
      </c>
      <c r="J33" s="63">
        <v>1</v>
      </c>
      <c r="K33" s="63">
        <v>5</v>
      </c>
      <c r="L33" s="65">
        <v>30979</v>
      </c>
      <c r="M33" s="65">
        <v>5141</v>
      </c>
      <c r="N33" s="61">
        <v>44400</v>
      </c>
      <c r="O33" s="60" t="s">
        <v>47</v>
      </c>
      <c r="P33" s="57"/>
      <c r="Q33" s="88"/>
      <c r="R33" s="88"/>
      <c r="S33" s="88"/>
      <c r="T33" s="88"/>
      <c r="U33" s="89"/>
      <c r="V33" s="89"/>
      <c r="W33" s="56"/>
      <c r="X33" s="89"/>
      <c r="Y33" s="90"/>
      <c r="Z33" s="90"/>
    </row>
    <row r="34" spans="1:26" ht="25.35" customHeight="1">
      <c r="A34" s="59">
        <v>20</v>
      </c>
      <c r="B34" s="59">
        <v>12</v>
      </c>
      <c r="C34" s="45" t="s">
        <v>160</v>
      </c>
      <c r="D34" s="65">
        <v>190.58</v>
      </c>
      <c r="E34" s="63">
        <v>1631.77</v>
      </c>
      <c r="F34" s="76">
        <f t="shared" si="2"/>
        <v>-0.88320657935861058</v>
      </c>
      <c r="G34" s="65">
        <v>29</v>
      </c>
      <c r="H34" s="63">
        <v>1</v>
      </c>
      <c r="I34" s="63">
        <f t="shared" si="3"/>
        <v>29</v>
      </c>
      <c r="J34" s="63">
        <v>1</v>
      </c>
      <c r="K34" s="63">
        <v>9</v>
      </c>
      <c r="L34" s="65">
        <v>216555</v>
      </c>
      <c r="M34" s="65">
        <v>34346</v>
      </c>
      <c r="N34" s="61">
        <v>44372</v>
      </c>
      <c r="O34" s="60" t="s">
        <v>47</v>
      </c>
      <c r="P34" s="57"/>
      <c r="Q34" s="88"/>
      <c r="R34" s="88"/>
      <c r="S34" s="88"/>
      <c r="T34" s="88"/>
      <c r="U34" s="89"/>
      <c r="V34" s="89"/>
      <c r="W34" s="56"/>
      <c r="X34" s="89"/>
      <c r="Y34" s="90"/>
      <c r="Z34" s="90"/>
    </row>
    <row r="35" spans="1:26" ht="25.35" customHeight="1">
      <c r="A35" s="16"/>
      <c r="B35" s="16"/>
      <c r="C35" s="39" t="s">
        <v>76</v>
      </c>
      <c r="D35" s="58">
        <f>SUM(D23:D34)</f>
        <v>108723.74999999999</v>
      </c>
      <c r="E35" s="58">
        <f t="shared" ref="E35:G35" si="4">SUM(E23:E34)</f>
        <v>85914.26</v>
      </c>
      <c r="F35" s="108">
        <f t="shared" si="2"/>
        <v>0.26549131657538566</v>
      </c>
      <c r="G35" s="58">
        <f t="shared" si="4"/>
        <v>19601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93">
        <v>11</v>
      </c>
      <c r="C37" s="45" t="s">
        <v>229</v>
      </c>
      <c r="D37" s="65">
        <v>181</v>
      </c>
      <c r="E37" s="63">
        <v>1903.77</v>
      </c>
      <c r="F37" s="76">
        <f>(D37-E37)/E37</f>
        <v>-0.90492548994889088</v>
      </c>
      <c r="G37" s="65">
        <v>37</v>
      </c>
      <c r="H37" s="63">
        <v>5</v>
      </c>
      <c r="I37" s="63">
        <f>G37/H37</f>
        <v>7.4</v>
      </c>
      <c r="J37" s="63">
        <v>4</v>
      </c>
      <c r="K37" s="63">
        <v>2</v>
      </c>
      <c r="L37" s="65">
        <v>5537.96</v>
      </c>
      <c r="M37" s="65">
        <v>1172</v>
      </c>
      <c r="N37" s="61">
        <v>44421</v>
      </c>
      <c r="O37" s="60" t="s">
        <v>37</v>
      </c>
      <c r="P37" s="57"/>
      <c r="Q37" s="88"/>
      <c r="R37" s="88"/>
      <c r="S37" s="88"/>
      <c r="T37" s="88"/>
      <c r="U37" s="88"/>
      <c r="V37" s="89"/>
      <c r="W37" s="89"/>
      <c r="X37" s="56"/>
      <c r="Y37" s="90"/>
      <c r="Z37" s="90"/>
    </row>
    <row r="38" spans="1:26" ht="25.35" customHeight="1">
      <c r="A38" s="59">
        <v>22</v>
      </c>
      <c r="B38" s="93">
        <v>26</v>
      </c>
      <c r="C38" s="64" t="s">
        <v>101</v>
      </c>
      <c r="D38" s="65">
        <v>154.5</v>
      </c>
      <c r="E38" s="65">
        <v>100</v>
      </c>
      <c r="F38" s="76">
        <f>(D38-E38)/E38</f>
        <v>0.54500000000000004</v>
      </c>
      <c r="G38" s="65">
        <v>37</v>
      </c>
      <c r="H38" s="63" t="s">
        <v>30</v>
      </c>
      <c r="I38" s="63" t="s">
        <v>30</v>
      </c>
      <c r="J38" s="63">
        <v>2</v>
      </c>
      <c r="K38" s="63">
        <v>13</v>
      </c>
      <c r="L38" s="65">
        <v>5972.42</v>
      </c>
      <c r="M38" s="65">
        <v>1202</v>
      </c>
      <c r="N38" s="61">
        <v>44330</v>
      </c>
      <c r="O38" s="60" t="s">
        <v>102</v>
      </c>
      <c r="P38" s="57"/>
      <c r="Q38" s="88"/>
      <c r="R38" s="88"/>
      <c r="S38" s="88"/>
      <c r="T38" s="88"/>
      <c r="U38" s="88"/>
      <c r="V38" s="89"/>
      <c r="W38" s="90"/>
      <c r="X38" s="89"/>
      <c r="Y38" s="90"/>
      <c r="Z38" s="56"/>
    </row>
    <row r="39" spans="1:26" ht="25.35" customHeight="1">
      <c r="A39" s="59">
        <v>23</v>
      </c>
      <c r="B39" s="93">
        <v>21</v>
      </c>
      <c r="C39" s="78" t="s">
        <v>218</v>
      </c>
      <c r="D39" s="65">
        <v>150</v>
      </c>
      <c r="E39" s="63">
        <v>225.6</v>
      </c>
      <c r="F39" s="76">
        <f>(D39-E39)/E39</f>
        <v>-0.33510638297872336</v>
      </c>
      <c r="G39" s="65">
        <v>27</v>
      </c>
      <c r="H39" s="63">
        <v>3</v>
      </c>
      <c r="I39" s="63">
        <f>G39/H39</f>
        <v>9</v>
      </c>
      <c r="J39" s="63">
        <v>2</v>
      </c>
      <c r="K39" s="63">
        <v>3</v>
      </c>
      <c r="L39" s="65">
        <v>3181</v>
      </c>
      <c r="M39" s="65">
        <v>558</v>
      </c>
      <c r="N39" s="61">
        <v>44414</v>
      </c>
      <c r="O39" s="60" t="s">
        <v>33</v>
      </c>
      <c r="P39" s="57"/>
      <c r="Q39" s="88"/>
      <c r="R39" s="88"/>
      <c r="S39" s="88"/>
      <c r="T39" s="88"/>
      <c r="U39" s="88"/>
      <c r="V39" s="88"/>
      <c r="W39" s="88"/>
      <c r="X39" s="89"/>
      <c r="Y39" s="56"/>
      <c r="Z39" s="90"/>
    </row>
    <row r="40" spans="1:26" ht="25.35" customHeight="1">
      <c r="A40" s="59">
        <v>24</v>
      </c>
      <c r="B40" s="59">
        <v>17</v>
      </c>
      <c r="C40" s="45" t="s">
        <v>234</v>
      </c>
      <c r="D40" s="65">
        <v>144</v>
      </c>
      <c r="E40" s="63">
        <v>325.26</v>
      </c>
      <c r="F40" s="76">
        <f>(D40-E40)/E40</f>
        <v>-0.55727725511898174</v>
      </c>
      <c r="G40" s="65">
        <v>31</v>
      </c>
      <c r="H40" s="63" t="s">
        <v>30</v>
      </c>
      <c r="I40" s="63" t="s">
        <v>30</v>
      </c>
      <c r="J40" s="63">
        <v>3</v>
      </c>
      <c r="K40" s="63">
        <v>2</v>
      </c>
      <c r="L40" s="65">
        <v>482</v>
      </c>
      <c r="M40" s="65">
        <v>104</v>
      </c>
      <c r="N40" s="61">
        <v>44421</v>
      </c>
      <c r="O40" s="60" t="s">
        <v>102</v>
      </c>
      <c r="P40" s="57"/>
      <c r="Q40" s="88"/>
      <c r="R40" s="88"/>
      <c r="S40" s="88"/>
      <c r="T40" s="88"/>
      <c r="U40" s="88"/>
      <c r="V40" s="89"/>
      <c r="W40" s="90"/>
      <c r="X40" s="90"/>
      <c r="Y40" s="56"/>
      <c r="Z40" s="89"/>
    </row>
    <row r="41" spans="1:26" ht="25.35" customHeight="1">
      <c r="A41" s="59">
        <v>25</v>
      </c>
      <c r="B41" s="66" t="s">
        <v>30</v>
      </c>
      <c r="C41" s="64" t="s">
        <v>41</v>
      </c>
      <c r="D41" s="65">
        <v>122</v>
      </c>
      <c r="E41" s="63" t="s">
        <v>30</v>
      </c>
      <c r="F41" s="63" t="s">
        <v>30</v>
      </c>
      <c r="G41" s="65">
        <v>61</v>
      </c>
      <c r="H41" s="63">
        <v>6</v>
      </c>
      <c r="I41" s="63">
        <f>G41/H41</f>
        <v>10.166666666666666</v>
      </c>
      <c r="J41" s="63">
        <v>4</v>
      </c>
      <c r="K41" s="63" t="s">
        <v>30</v>
      </c>
      <c r="L41" s="65">
        <v>67761.86</v>
      </c>
      <c r="M41" s="65">
        <v>14870</v>
      </c>
      <c r="N41" s="61">
        <v>44113</v>
      </c>
      <c r="O41" s="60" t="s">
        <v>27</v>
      </c>
      <c r="P41" s="57"/>
      <c r="Q41" s="88"/>
      <c r="R41" s="88"/>
      <c r="S41" s="88"/>
      <c r="T41" s="88"/>
      <c r="U41" s="88"/>
      <c r="V41" s="89"/>
      <c r="W41" s="90"/>
      <c r="X41" s="56"/>
      <c r="Y41" s="90"/>
      <c r="Z41" s="89"/>
    </row>
    <row r="42" spans="1:26" ht="25.35" customHeight="1">
      <c r="A42" s="59">
        <v>26</v>
      </c>
      <c r="B42" s="59">
        <v>19</v>
      </c>
      <c r="C42" s="45" t="s">
        <v>220</v>
      </c>
      <c r="D42" s="65">
        <v>82</v>
      </c>
      <c r="E42" s="63">
        <v>273</v>
      </c>
      <c r="F42" s="76">
        <f>(D42-E42)/E42</f>
        <v>-0.69963369963369959</v>
      </c>
      <c r="G42" s="65">
        <v>18</v>
      </c>
      <c r="H42" s="63" t="s">
        <v>30</v>
      </c>
      <c r="I42" s="63" t="s">
        <v>30</v>
      </c>
      <c r="J42" s="63">
        <v>2</v>
      </c>
      <c r="K42" s="63">
        <v>3</v>
      </c>
      <c r="L42" s="65">
        <v>1688</v>
      </c>
      <c r="M42" s="65">
        <v>326</v>
      </c>
      <c r="N42" s="61">
        <v>44414</v>
      </c>
      <c r="O42" s="60" t="s">
        <v>221</v>
      </c>
      <c r="P42" s="57"/>
      <c r="Q42" s="88"/>
      <c r="R42" s="88"/>
      <c r="S42" s="88"/>
      <c r="T42" s="88"/>
      <c r="U42" s="89"/>
      <c r="V42" s="89"/>
      <c r="W42" s="56"/>
      <c r="X42" s="89"/>
      <c r="Y42" s="90"/>
      <c r="Z42" s="90"/>
    </row>
    <row r="43" spans="1:26" ht="25.35" customHeight="1">
      <c r="A43" s="59">
        <v>27</v>
      </c>
      <c r="B43" s="66" t="s">
        <v>30</v>
      </c>
      <c r="C43" s="79" t="s">
        <v>46</v>
      </c>
      <c r="D43" s="65">
        <v>74.38</v>
      </c>
      <c r="E43" s="63" t="s">
        <v>30</v>
      </c>
      <c r="F43" s="63" t="s">
        <v>30</v>
      </c>
      <c r="G43" s="65">
        <v>24</v>
      </c>
      <c r="H43" s="48">
        <v>1</v>
      </c>
      <c r="I43" s="63">
        <f>G43/H43</f>
        <v>24</v>
      </c>
      <c r="J43" s="63">
        <v>1</v>
      </c>
      <c r="K43" s="63" t="s">
        <v>30</v>
      </c>
      <c r="L43" s="65">
        <v>43271</v>
      </c>
      <c r="M43" s="65">
        <v>9418</v>
      </c>
      <c r="N43" s="61">
        <v>44316</v>
      </c>
      <c r="O43" s="60" t="s">
        <v>32</v>
      </c>
      <c r="P43" s="57"/>
      <c r="Q43" s="88"/>
      <c r="R43" s="88"/>
      <c r="S43" s="88"/>
      <c r="T43" s="88"/>
      <c r="U43" s="89"/>
      <c r="V43" s="89"/>
      <c r="W43" s="56"/>
      <c r="X43" s="89"/>
      <c r="Y43" s="90"/>
      <c r="Z43" s="90"/>
    </row>
    <row r="44" spans="1:26" ht="25.35" customHeight="1">
      <c r="A44" s="59">
        <v>28</v>
      </c>
      <c r="B44" s="66" t="s">
        <v>30</v>
      </c>
      <c r="C44" s="45" t="s">
        <v>169</v>
      </c>
      <c r="D44" s="65">
        <v>65</v>
      </c>
      <c r="E44" s="63" t="s">
        <v>30</v>
      </c>
      <c r="F44" s="63" t="s">
        <v>30</v>
      </c>
      <c r="G44" s="65">
        <v>22</v>
      </c>
      <c r="H44" s="63">
        <v>3</v>
      </c>
      <c r="I44" s="63">
        <f>G44/H44</f>
        <v>7.333333333333333</v>
      </c>
      <c r="J44" s="63">
        <v>2</v>
      </c>
      <c r="K44" s="63" t="s">
        <v>30</v>
      </c>
      <c r="L44" s="65">
        <v>14714.43</v>
      </c>
      <c r="M44" s="65">
        <v>2560</v>
      </c>
      <c r="N44" s="61">
        <v>44379</v>
      </c>
      <c r="O44" s="60" t="s">
        <v>170</v>
      </c>
      <c r="P44" s="57"/>
      <c r="Q44" s="88"/>
      <c r="R44" s="88"/>
      <c r="S44" s="88"/>
      <c r="T44" s="88"/>
      <c r="U44" s="88"/>
      <c r="V44" s="89"/>
      <c r="W44" s="90"/>
      <c r="X44" s="89"/>
      <c r="Y44" s="56"/>
      <c r="Z44" s="90"/>
    </row>
    <row r="45" spans="1:26" ht="25.35" customHeight="1">
      <c r="A45" s="59">
        <v>29</v>
      </c>
      <c r="B45" s="63" t="s">
        <v>30</v>
      </c>
      <c r="C45" s="45" t="s">
        <v>58</v>
      </c>
      <c r="D45" s="65">
        <v>24</v>
      </c>
      <c r="E45" s="63" t="s">
        <v>30</v>
      </c>
      <c r="F45" s="63" t="s">
        <v>30</v>
      </c>
      <c r="G45" s="65">
        <v>14</v>
      </c>
      <c r="H45" s="48">
        <v>1</v>
      </c>
      <c r="I45" s="63">
        <f>G45/H45</f>
        <v>14</v>
      </c>
      <c r="J45" s="63">
        <v>1</v>
      </c>
      <c r="K45" s="63" t="s">
        <v>30</v>
      </c>
      <c r="L45" s="65">
        <v>49265</v>
      </c>
      <c r="M45" s="65">
        <v>9190</v>
      </c>
      <c r="N45" s="61">
        <v>43805</v>
      </c>
      <c r="O45" s="60" t="s">
        <v>37</v>
      </c>
      <c r="P45" s="57"/>
      <c r="R45" s="62"/>
      <c r="T45" s="57"/>
      <c r="U45" s="56"/>
      <c r="V45" s="56"/>
      <c r="W45" s="56"/>
      <c r="X45" s="56"/>
      <c r="Y45" s="56"/>
      <c r="Z45" s="57"/>
    </row>
    <row r="46" spans="1:26" ht="25.35" customHeight="1">
      <c r="A46" s="59">
        <v>30</v>
      </c>
      <c r="B46" s="66" t="s">
        <v>30</v>
      </c>
      <c r="C46" s="45" t="s">
        <v>146</v>
      </c>
      <c r="D46" s="65">
        <v>20</v>
      </c>
      <c r="E46" s="63" t="s">
        <v>30</v>
      </c>
      <c r="F46" s="63" t="s">
        <v>30</v>
      </c>
      <c r="G46" s="65">
        <v>10</v>
      </c>
      <c r="H46" s="48">
        <v>2</v>
      </c>
      <c r="I46" s="63">
        <f>G46/H46</f>
        <v>5</v>
      </c>
      <c r="J46" s="63">
        <v>2</v>
      </c>
      <c r="K46" s="63" t="s">
        <v>30</v>
      </c>
      <c r="L46" s="65">
        <v>73122.19</v>
      </c>
      <c r="M46" s="65">
        <v>15277</v>
      </c>
      <c r="N46" s="61">
        <v>44092</v>
      </c>
      <c r="O46" s="60" t="s">
        <v>34</v>
      </c>
      <c r="P46" s="57"/>
      <c r="Q46" s="88"/>
      <c r="R46" s="88"/>
      <c r="S46" s="88"/>
      <c r="T46" s="88"/>
      <c r="U46" s="88"/>
      <c r="V46" s="89"/>
      <c r="W46" s="89"/>
      <c r="X46" s="90"/>
      <c r="Y46" s="56"/>
      <c r="Z46" s="90"/>
    </row>
    <row r="47" spans="1:26" ht="25.35" customHeight="1">
      <c r="A47" s="16"/>
      <c r="B47" s="16"/>
      <c r="C47" s="39" t="s">
        <v>131</v>
      </c>
      <c r="D47" s="58">
        <f>SUM(D35:D46)</f>
        <v>109740.62999999999</v>
      </c>
      <c r="E47" s="58">
        <f t="shared" ref="E47:G47" si="5">SUM(E35:E46)</f>
        <v>88741.89</v>
      </c>
      <c r="F47" s="108">
        <f t="shared" ref="F47:F50" si="6">(D47-E47)/E47</f>
        <v>0.23662714418185132</v>
      </c>
      <c r="G47" s="58">
        <f t="shared" si="5"/>
        <v>19882</v>
      </c>
      <c r="H47" s="58"/>
      <c r="I47" s="19"/>
      <c r="J47" s="18"/>
      <c r="K47" s="20"/>
      <c r="L47" s="21"/>
      <c r="M47" s="25"/>
      <c r="N47" s="22"/>
      <c r="O47" s="77"/>
      <c r="P47" s="57"/>
      <c r="R47" s="57"/>
    </row>
    <row r="48" spans="1:26" ht="14.1" customHeight="1">
      <c r="A48" s="14"/>
      <c r="B48" s="23"/>
      <c r="C48" s="15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8"/>
      <c r="O48" s="13"/>
    </row>
    <row r="49" spans="1:26" ht="25.35" customHeight="1">
      <c r="A49" s="59">
        <v>31</v>
      </c>
      <c r="B49" s="63" t="s">
        <v>30</v>
      </c>
      <c r="C49" s="45" t="s">
        <v>148</v>
      </c>
      <c r="D49" s="65">
        <v>19</v>
      </c>
      <c r="E49" s="63" t="s">
        <v>30</v>
      </c>
      <c r="F49" s="63" t="s">
        <v>30</v>
      </c>
      <c r="G49" s="65">
        <v>3</v>
      </c>
      <c r="H49" s="63">
        <v>1</v>
      </c>
      <c r="I49" s="63">
        <f>G49/H49</f>
        <v>3</v>
      </c>
      <c r="J49" s="63">
        <v>1</v>
      </c>
      <c r="K49" s="63" t="s">
        <v>30</v>
      </c>
      <c r="L49" s="65">
        <v>11046.52</v>
      </c>
      <c r="M49" s="65">
        <v>2073</v>
      </c>
      <c r="N49" s="61">
        <v>44365</v>
      </c>
      <c r="O49" s="60" t="s">
        <v>37</v>
      </c>
      <c r="P49" s="57"/>
      <c r="Q49" s="88"/>
      <c r="R49" s="88"/>
      <c r="S49" s="88"/>
      <c r="T49" s="88"/>
      <c r="U49" s="88"/>
      <c r="V49" s="89"/>
      <c r="W49" s="89"/>
      <c r="X49" s="90"/>
      <c r="Y49" s="90"/>
      <c r="Z49" s="56"/>
    </row>
    <row r="50" spans="1:26" ht="25.35" customHeight="1">
      <c r="A50" s="16"/>
      <c r="B50" s="16"/>
      <c r="C50" s="39" t="s">
        <v>242</v>
      </c>
      <c r="D50" s="58">
        <f>SUM(D47:D49)</f>
        <v>109759.62999999999</v>
      </c>
      <c r="E50" s="58">
        <f t="shared" ref="E50:G50" si="7">SUM(E47:E49)</f>
        <v>88741.89</v>
      </c>
      <c r="F50" s="108">
        <f t="shared" si="6"/>
        <v>0.236841248253784</v>
      </c>
      <c r="G50" s="58">
        <f t="shared" si="7"/>
        <v>19885</v>
      </c>
      <c r="H50" s="58"/>
      <c r="I50" s="19"/>
      <c r="J50" s="18"/>
      <c r="K50" s="20"/>
      <c r="L50" s="21"/>
      <c r="M50" s="25"/>
      <c r="N50" s="22"/>
      <c r="O50" s="77"/>
    </row>
    <row r="51" spans="1:26" ht="23.1" customHeight="1"/>
    <row r="52" spans="1:26" ht="17.25" customHeight="1"/>
    <row r="53" spans="1:26" ht="16.5" customHeight="1"/>
    <row r="66" spans="16:18">
      <c r="R66" s="57"/>
    </row>
    <row r="69" spans="16:18">
      <c r="P69" s="57"/>
    </row>
    <row r="73" spans="16:18" ht="12" customHeight="1"/>
  </sheetData>
  <sortState xmlns:xlrd2="http://schemas.microsoft.com/office/spreadsheetml/2017/richdata2" ref="B13:O49">
    <sortCondition descending="1" ref="D13:D49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8C31D-812B-450F-B6EE-39ED1DBE2EC6}">
  <dimension ref="A1:Z70"/>
  <sheetViews>
    <sheetView zoomScale="60" zoomScaleNormal="60" workbookViewId="0">
      <selection activeCell="C38" sqref="C38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8.88671875" style="55"/>
    <col min="24" max="24" width="13.6640625" style="55" customWidth="1"/>
    <col min="25" max="25" width="12" style="55" bestFit="1" customWidth="1"/>
    <col min="26" max="26" width="14.88671875" style="55" customWidth="1"/>
    <col min="27" max="16384" width="8.88671875" style="55"/>
  </cols>
  <sheetData>
    <row r="1" spans="1:26" ht="19.5" customHeight="1">
      <c r="E1" s="2" t="s">
        <v>224</v>
      </c>
      <c r="F1" s="2"/>
      <c r="G1" s="2"/>
      <c r="H1" s="2"/>
      <c r="I1" s="2"/>
    </row>
    <row r="2" spans="1:26" ht="19.5" customHeight="1">
      <c r="E2" s="2" t="s">
        <v>225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222</v>
      </c>
      <c r="E6" s="4" t="s">
        <v>211</v>
      </c>
      <c r="F6" s="177"/>
      <c r="G6" s="4" t="s">
        <v>222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37"/>
      <c r="E9" s="137"/>
      <c r="F9" s="176" t="s">
        <v>15</v>
      </c>
      <c r="G9" s="137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Y9" s="56"/>
      <c r="Z9" s="57"/>
    </row>
    <row r="10" spans="1:26" ht="21.6">
      <c r="A10" s="174"/>
      <c r="B10" s="174"/>
      <c r="C10" s="177"/>
      <c r="D10" s="138" t="s">
        <v>223</v>
      </c>
      <c r="E10" s="138" t="s">
        <v>212</v>
      </c>
      <c r="F10" s="177"/>
      <c r="G10" s="138" t="s">
        <v>223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Y10" s="56"/>
      <c r="Z10" s="57"/>
    </row>
    <row r="11" spans="1:26">
      <c r="A11" s="174"/>
      <c r="B11" s="174"/>
      <c r="C11" s="177"/>
      <c r="D11" s="138" t="s">
        <v>14</v>
      </c>
      <c r="E11" s="4" t="s">
        <v>14</v>
      </c>
      <c r="F11" s="177"/>
      <c r="G11" s="138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Y11" s="56"/>
      <c r="Z11" s="57"/>
    </row>
    <row r="12" spans="1:26" ht="15.6" customHeight="1" thickBot="1">
      <c r="A12" s="174"/>
      <c r="B12" s="175"/>
      <c r="C12" s="178"/>
      <c r="D12" s="139"/>
      <c r="E12" s="5" t="s">
        <v>2</v>
      </c>
      <c r="F12" s="178"/>
      <c r="G12" s="139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56"/>
      <c r="X12" s="90"/>
      <c r="Y12" s="89"/>
      <c r="Z12" s="90"/>
    </row>
    <row r="13" spans="1:26" ht="25.35" customHeight="1">
      <c r="A13" s="59">
        <v>1</v>
      </c>
      <c r="B13" s="104" t="s">
        <v>56</v>
      </c>
      <c r="C13" s="45" t="s">
        <v>230</v>
      </c>
      <c r="D13" s="65">
        <v>19612.63</v>
      </c>
      <c r="E13" s="63" t="s">
        <v>30</v>
      </c>
      <c r="F13" s="63" t="s">
        <v>30</v>
      </c>
      <c r="G13" s="65">
        <v>2851</v>
      </c>
      <c r="H13" s="63">
        <v>110</v>
      </c>
      <c r="I13" s="63">
        <f t="shared" ref="I13:I22" si="0">G13/H13</f>
        <v>25.918181818181818</v>
      </c>
      <c r="J13" s="63">
        <v>15</v>
      </c>
      <c r="K13" s="63">
        <v>1</v>
      </c>
      <c r="L13" s="65">
        <v>20470</v>
      </c>
      <c r="M13" s="65">
        <v>2994</v>
      </c>
      <c r="N13" s="61">
        <v>44421</v>
      </c>
      <c r="O13" s="60" t="s">
        <v>32</v>
      </c>
      <c r="P13" s="57"/>
      <c r="Q13" s="88"/>
      <c r="R13" s="88"/>
      <c r="S13" s="88"/>
      <c r="T13" s="88"/>
      <c r="U13" s="89"/>
      <c r="V13" s="89"/>
      <c r="W13" s="56"/>
      <c r="X13" s="90"/>
      <c r="Y13" s="89"/>
      <c r="Z13" s="90"/>
    </row>
    <row r="14" spans="1:26" ht="25.35" customHeight="1">
      <c r="A14" s="59">
        <v>2</v>
      </c>
      <c r="B14" s="104">
        <v>1</v>
      </c>
      <c r="C14" s="45" t="s">
        <v>208</v>
      </c>
      <c r="D14" s="65">
        <v>12925.29</v>
      </c>
      <c r="E14" s="63">
        <v>32140.580000000005</v>
      </c>
      <c r="F14" s="76">
        <f>(D14-E14)/E14</f>
        <v>-0.59785137667086286</v>
      </c>
      <c r="G14" s="65">
        <v>1955</v>
      </c>
      <c r="H14" s="63">
        <v>101</v>
      </c>
      <c r="I14" s="63">
        <f t="shared" si="0"/>
        <v>19.356435643564357</v>
      </c>
      <c r="J14" s="63">
        <v>12</v>
      </c>
      <c r="K14" s="63">
        <v>3</v>
      </c>
      <c r="L14" s="65">
        <v>138759.52999999997</v>
      </c>
      <c r="M14" s="65">
        <v>21745</v>
      </c>
      <c r="N14" s="61">
        <v>44407</v>
      </c>
      <c r="O14" s="77" t="s">
        <v>207</v>
      </c>
      <c r="P14" s="57"/>
      <c r="Q14" s="88"/>
      <c r="R14" s="88"/>
      <c r="S14" s="88"/>
      <c r="T14" s="88"/>
      <c r="U14" s="89"/>
      <c r="V14" s="89"/>
      <c r="W14" s="56"/>
      <c r="X14" s="90"/>
      <c r="Y14" s="89"/>
      <c r="Z14" s="90"/>
    </row>
    <row r="15" spans="1:26" ht="25.35" customHeight="1">
      <c r="A15" s="59">
        <v>3</v>
      </c>
      <c r="B15" s="104">
        <v>3</v>
      </c>
      <c r="C15" s="45" t="s">
        <v>199</v>
      </c>
      <c r="D15" s="65">
        <v>11673.95</v>
      </c>
      <c r="E15" s="63">
        <v>25135.64</v>
      </c>
      <c r="F15" s="76">
        <f>(D15-E15)/E15</f>
        <v>-0.53556185559627678</v>
      </c>
      <c r="G15" s="65">
        <v>2350</v>
      </c>
      <c r="H15" s="63">
        <v>106</v>
      </c>
      <c r="I15" s="63">
        <f t="shared" si="0"/>
        <v>22.169811320754718</v>
      </c>
      <c r="J15" s="63">
        <v>14</v>
      </c>
      <c r="K15" s="63">
        <v>4</v>
      </c>
      <c r="L15" s="65">
        <v>153541</v>
      </c>
      <c r="M15" s="65">
        <v>32959</v>
      </c>
      <c r="N15" s="61">
        <v>44400</v>
      </c>
      <c r="O15" s="60" t="s">
        <v>32</v>
      </c>
      <c r="P15" s="57"/>
      <c r="Q15" s="88"/>
      <c r="R15" s="88"/>
      <c r="S15" s="88"/>
      <c r="T15" s="88"/>
      <c r="U15" s="89"/>
      <c r="V15" s="89"/>
      <c r="W15" s="56"/>
      <c r="X15" s="90"/>
      <c r="Y15" s="89"/>
      <c r="Z15" s="90"/>
    </row>
    <row r="16" spans="1:26" ht="25.35" customHeight="1">
      <c r="A16" s="59">
        <v>4</v>
      </c>
      <c r="B16" s="104" t="s">
        <v>56</v>
      </c>
      <c r="C16" s="45" t="s">
        <v>228</v>
      </c>
      <c r="D16" s="65">
        <v>10438.36</v>
      </c>
      <c r="E16" s="63" t="s">
        <v>30</v>
      </c>
      <c r="F16" s="63" t="s">
        <v>30</v>
      </c>
      <c r="G16" s="65">
        <v>1492</v>
      </c>
      <c r="H16" s="63">
        <v>79</v>
      </c>
      <c r="I16" s="63">
        <f t="shared" si="0"/>
        <v>18.88607594936709</v>
      </c>
      <c r="J16" s="63">
        <v>15</v>
      </c>
      <c r="K16" s="63">
        <v>1</v>
      </c>
      <c r="L16" s="65">
        <v>10438.36</v>
      </c>
      <c r="M16" s="65">
        <v>1492</v>
      </c>
      <c r="N16" s="61">
        <v>44421</v>
      </c>
      <c r="O16" s="60" t="s">
        <v>64</v>
      </c>
      <c r="P16" s="57"/>
      <c r="Q16" s="88"/>
      <c r="R16" s="88"/>
      <c r="S16" s="88"/>
      <c r="T16" s="88"/>
      <c r="U16" s="89"/>
      <c r="V16" s="89"/>
      <c r="W16" s="56"/>
      <c r="X16" s="90"/>
      <c r="Y16" s="89"/>
      <c r="Z16" s="90"/>
    </row>
    <row r="17" spans="1:26" ht="25.35" customHeight="1">
      <c r="A17" s="59">
        <v>5</v>
      </c>
      <c r="B17" s="104">
        <v>2</v>
      </c>
      <c r="C17" s="45" t="s">
        <v>217</v>
      </c>
      <c r="D17" s="65">
        <v>8632.5499999999993</v>
      </c>
      <c r="E17" s="63">
        <v>31045.77</v>
      </c>
      <c r="F17" s="76">
        <f>(D17-E17)/E17</f>
        <v>-0.72194118554637232</v>
      </c>
      <c r="G17" s="65">
        <v>1334</v>
      </c>
      <c r="H17" s="63">
        <v>67</v>
      </c>
      <c r="I17" s="63">
        <f t="shared" si="0"/>
        <v>19.910447761194028</v>
      </c>
      <c r="J17" s="63">
        <v>12</v>
      </c>
      <c r="K17" s="63">
        <v>2</v>
      </c>
      <c r="L17" s="65">
        <v>62271.53</v>
      </c>
      <c r="M17" s="65">
        <v>9087</v>
      </c>
      <c r="N17" s="61">
        <v>44414</v>
      </c>
      <c r="O17" s="60" t="s">
        <v>34</v>
      </c>
      <c r="P17" s="57"/>
      <c r="Q17" s="88"/>
      <c r="R17" s="88"/>
      <c r="S17" s="88"/>
      <c r="T17" s="88"/>
      <c r="U17" s="89"/>
      <c r="V17" s="89"/>
      <c r="W17" s="56"/>
      <c r="X17" s="90"/>
      <c r="Y17" s="89"/>
      <c r="Z17" s="90"/>
    </row>
    <row r="18" spans="1:26" ht="25.35" customHeight="1">
      <c r="A18" s="59">
        <v>6</v>
      </c>
      <c r="B18" s="104" t="s">
        <v>56</v>
      </c>
      <c r="C18" s="45" t="s">
        <v>226</v>
      </c>
      <c r="D18" s="65">
        <v>6594.4400000000005</v>
      </c>
      <c r="E18" s="63" t="s">
        <v>30</v>
      </c>
      <c r="F18" s="63" t="s">
        <v>30</v>
      </c>
      <c r="G18" s="65">
        <v>1208</v>
      </c>
      <c r="H18" s="63">
        <v>94</v>
      </c>
      <c r="I18" s="63">
        <f t="shared" si="0"/>
        <v>12.851063829787234</v>
      </c>
      <c r="J18" s="63">
        <v>20</v>
      </c>
      <c r="K18" s="63">
        <v>1</v>
      </c>
      <c r="L18" s="65">
        <v>6594.4400000000005</v>
      </c>
      <c r="M18" s="65">
        <v>1208</v>
      </c>
      <c r="N18" s="61">
        <v>44421</v>
      </c>
      <c r="O18" s="60" t="s">
        <v>227</v>
      </c>
      <c r="P18" s="57"/>
      <c r="Q18" s="88"/>
      <c r="R18" s="88"/>
      <c r="S18" s="88"/>
      <c r="T18" s="88"/>
      <c r="U18" s="89"/>
      <c r="V18" s="89"/>
      <c r="W18" s="56"/>
      <c r="X18" s="90"/>
      <c r="Y18" s="89"/>
      <c r="Z18" s="90"/>
    </row>
    <row r="19" spans="1:26" ht="25.35" customHeight="1">
      <c r="A19" s="59">
        <v>7</v>
      </c>
      <c r="B19" s="104">
        <v>5</v>
      </c>
      <c r="C19" s="45" t="s">
        <v>186</v>
      </c>
      <c r="D19" s="65">
        <v>4436.09</v>
      </c>
      <c r="E19" s="63">
        <v>9373.2800000000007</v>
      </c>
      <c r="F19" s="76">
        <f>(D19-E19)/E19</f>
        <v>-0.52673023744089587</v>
      </c>
      <c r="G19" s="65">
        <v>859</v>
      </c>
      <c r="H19" s="63">
        <v>45</v>
      </c>
      <c r="I19" s="63">
        <f t="shared" si="0"/>
        <v>19.088888888888889</v>
      </c>
      <c r="J19" s="63">
        <v>8</v>
      </c>
      <c r="K19" s="63">
        <v>5</v>
      </c>
      <c r="L19" s="65">
        <v>133555.73000000001</v>
      </c>
      <c r="M19" s="65">
        <v>27316</v>
      </c>
      <c r="N19" s="61">
        <v>44393</v>
      </c>
      <c r="O19" s="60" t="s">
        <v>34</v>
      </c>
      <c r="P19" s="57"/>
      <c r="Q19" s="88"/>
      <c r="R19" s="88"/>
      <c r="S19" s="88"/>
      <c r="T19" s="88"/>
      <c r="U19" s="89"/>
      <c r="V19" s="89"/>
      <c r="W19" s="56"/>
      <c r="X19" s="90"/>
      <c r="Y19" s="89"/>
      <c r="Z19" s="90"/>
    </row>
    <row r="20" spans="1:26" ht="25.35" customHeight="1">
      <c r="A20" s="59">
        <v>8</v>
      </c>
      <c r="B20" s="104">
        <v>6</v>
      </c>
      <c r="C20" s="45" t="s">
        <v>216</v>
      </c>
      <c r="D20" s="65">
        <v>3484.44</v>
      </c>
      <c r="E20" s="63">
        <v>9083.85</v>
      </c>
      <c r="F20" s="76">
        <f>(D20-E20)/E20</f>
        <v>-0.61641374527320458</v>
      </c>
      <c r="G20" s="65">
        <v>809</v>
      </c>
      <c r="H20" s="63">
        <v>64</v>
      </c>
      <c r="I20" s="63">
        <f t="shared" si="0"/>
        <v>12.640625</v>
      </c>
      <c r="J20" s="63">
        <v>8</v>
      </c>
      <c r="K20" s="63">
        <v>2</v>
      </c>
      <c r="L20" s="65">
        <v>18146.03</v>
      </c>
      <c r="M20" s="65">
        <v>4231</v>
      </c>
      <c r="N20" s="61">
        <v>44414</v>
      </c>
      <c r="O20" s="60" t="s">
        <v>27</v>
      </c>
      <c r="P20" s="57"/>
      <c r="Q20" s="88"/>
      <c r="R20" s="88"/>
      <c r="S20" s="88"/>
      <c r="T20" s="88"/>
      <c r="U20" s="89"/>
      <c r="V20" s="89"/>
      <c r="W20" s="56"/>
      <c r="X20" s="90"/>
      <c r="Y20" s="89"/>
      <c r="Z20" s="90"/>
    </row>
    <row r="21" spans="1:26" ht="25.35" customHeight="1">
      <c r="A21" s="59">
        <v>9</v>
      </c>
      <c r="B21" s="104">
        <v>4</v>
      </c>
      <c r="C21" s="45" t="s">
        <v>210</v>
      </c>
      <c r="D21" s="65">
        <v>2554.48</v>
      </c>
      <c r="E21" s="63">
        <v>10180.209999999999</v>
      </c>
      <c r="F21" s="76">
        <f>(D21-E21)/E21</f>
        <v>-0.74907393855333049</v>
      </c>
      <c r="G21" s="65">
        <v>411</v>
      </c>
      <c r="H21" s="63">
        <v>39</v>
      </c>
      <c r="I21" s="63">
        <f t="shared" si="0"/>
        <v>10.538461538461538</v>
      </c>
      <c r="J21" s="63">
        <v>7</v>
      </c>
      <c r="K21" s="63">
        <v>3</v>
      </c>
      <c r="L21" s="65">
        <v>39026</v>
      </c>
      <c r="M21" s="65">
        <v>6862</v>
      </c>
      <c r="N21" s="61">
        <v>44407</v>
      </c>
      <c r="O21" s="60" t="s">
        <v>32</v>
      </c>
      <c r="P21" s="57"/>
      <c r="Q21" s="88"/>
      <c r="R21" s="88"/>
      <c r="S21" s="88"/>
      <c r="T21" s="88"/>
      <c r="U21" s="89"/>
      <c r="V21" s="89"/>
      <c r="W21" s="56"/>
      <c r="X21" s="90"/>
      <c r="Y21" s="89"/>
      <c r="Z21" s="90"/>
    </row>
    <row r="22" spans="1:26" ht="25.35" customHeight="1">
      <c r="A22" s="59">
        <v>10</v>
      </c>
      <c r="B22" s="104">
        <v>7</v>
      </c>
      <c r="C22" s="45" t="s">
        <v>187</v>
      </c>
      <c r="D22" s="65">
        <v>2121.7800000000002</v>
      </c>
      <c r="E22" s="63">
        <v>7003.25</v>
      </c>
      <c r="F22" s="76">
        <f>(D22-E22)/E22</f>
        <v>-0.69702923642594505</v>
      </c>
      <c r="G22" s="65">
        <v>317</v>
      </c>
      <c r="H22" s="63">
        <v>14</v>
      </c>
      <c r="I22" s="63">
        <f t="shared" si="0"/>
        <v>22.642857142857142</v>
      </c>
      <c r="J22" s="63">
        <v>6</v>
      </c>
      <c r="K22" s="63">
        <v>5</v>
      </c>
      <c r="L22" s="65">
        <v>74411.8</v>
      </c>
      <c r="M22" s="65">
        <v>11936</v>
      </c>
      <c r="N22" s="61">
        <v>44393</v>
      </c>
      <c r="O22" s="60" t="s">
        <v>64</v>
      </c>
      <c r="P22" s="57"/>
      <c r="Q22" s="88"/>
      <c r="R22" s="88"/>
      <c r="S22" s="88"/>
      <c r="T22" s="88"/>
      <c r="U22" s="89"/>
      <c r="V22" s="89"/>
      <c r="W22" s="56"/>
      <c r="X22" s="90"/>
      <c r="Y22" s="89"/>
      <c r="Z22" s="90"/>
    </row>
    <row r="23" spans="1:26" ht="25.35" customHeight="1">
      <c r="A23" s="16"/>
      <c r="B23" s="16"/>
      <c r="C23" s="39" t="s">
        <v>29</v>
      </c>
      <c r="D23" s="58">
        <f>SUM(D13:D22)</f>
        <v>82474.009999999995</v>
      </c>
      <c r="E23" s="58">
        <f t="shared" ref="E23:G23" si="1">SUM(E13:E22)</f>
        <v>123962.58000000002</v>
      </c>
      <c r="F23" s="84">
        <f>(D23-E23)/E23</f>
        <v>-0.33468624160613641</v>
      </c>
      <c r="G23" s="58">
        <f t="shared" si="1"/>
        <v>13586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104" t="s">
        <v>56</v>
      </c>
      <c r="C25" s="45" t="s">
        <v>229</v>
      </c>
      <c r="D25" s="65">
        <v>1903.77</v>
      </c>
      <c r="E25" s="63" t="s">
        <v>30</v>
      </c>
      <c r="F25" s="63" t="s">
        <v>30</v>
      </c>
      <c r="G25" s="65">
        <v>355</v>
      </c>
      <c r="H25" s="63">
        <v>28</v>
      </c>
      <c r="I25" s="63">
        <f t="shared" ref="I25:I30" si="2">G25/H25</f>
        <v>12.678571428571429</v>
      </c>
      <c r="J25" s="63">
        <v>14</v>
      </c>
      <c r="K25" s="63">
        <v>1</v>
      </c>
      <c r="L25" s="65">
        <v>1903.77</v>
      </c>
      <c r="M25" s="65">
        <v>355</v>
      </c>
      <c r="N25" s="61">
        <v>44421</v>
      </c>
      <c r="O25" s="60" t="s">
        <v>37</v>
      </c>
      <c r="P25" s="57"/>
      <c r="Q25" s="88"/>
      <c r="R25" s="88"/>
      <c r="S25" s="88"/>
      <c r="T25" s="88"/>
      <c r="U25" s="89"/>
      <c r="V25" s="89"/>
      <c r="W25" s="56"/>
      <c r="X25" s="90"/>
      <c r="Y25" s="89"/>
      <c r="Z25" s="90"/>
    </row>
    <row r="26" spans="1:26" ht="25.35" customHeight="1">
      <c r="A26" s="59">
        <v>12</v>
      </c>
      <c r="B26" s="104">
        <v>9</v>
      </c>
      <c r="C26" s="45" t="s">
        <v>160</v>
      </c>
      <c r="D26" s="65">
        <v>1631.77</v>
      </c>
      <c r="E26" s="63">
        <v>5066.34</v>
      </c>
      <c r="F26" s="76">
        <f>(D26-E26)/E26</f>
        <v>-0.67791936585385115</v>
      </c>
      <c r="G26" s="65">
        <v>245</v>
      </c>
      <c r="H26" s="63">
        <v>15</v>
      </c>
      <c r="I26" s="63">
        <f t="shared" si="2"/>
        <v>16.333333333333332</v>
      </c>
      <c r="J26" s="63">
        <v>5</v>
      </c>
      <c r="K26" s="63">
        <v>8</v>
      </c>
      <c r="L26" s="65">
        <v>214458</v>
      </c>
      <c r="M26" s="65">
        <v>34003</v>
      </c>
      <c r="N26" s="61">
        <v>44372</v>
      </c>
      <c r="O26" s="60" t="s">
        <v>47</v>
      </c>
      <c r="P26" s="57"/>
      <c r="Q26" s="88"/>
      <c r="R26" s="88"/>
      <c r="S26" s="88"/>
      <c r="T26" s="88"/>
      <c r="U26" s="89"/>
      <c r="V26" s="89"/>
      <c r="W26" s="56"/>
      <c r="X26" s="90"/>
      <c r="Y26" s="89"/>
      <c r="Z26" s="90"/>
    </row>
    <row r="27" spans="1:26" ht="25.35" customHeight="1">
      <c r="A27" s="59">
        <v>13</v>
      </c>
      <c r="B27" s="104">
        <v>14</v>
      </c>
      <c r="C27" s="45" t="s">
        <v>174</v>
      </c>
      <c r="D27" s="65">
        <v>653.38</v>
      </c>
      <c r="E27" s="63">
        <v>644.44000000000005</v>
      </c>
      <c r="F27" s="76">
        <f>(D27-E27)/E27</f>
        <v>1.3872509465582428E-2</v>
      </c>
      <c r="G27" s="65">
        <v>132</v>
      </c>
      <c r="H27" s="63">
        <v>13</v>
      </c>
      <c r="I27" s="63">
        <f t="shared" si="2"/>
        <v>10.153846153846153</v>
      </c>
      <c r="J27" s="63">
        <v>4</v>
      </c>
      <c r="K27" s="63">
        <v>7</v>
      </c>
      <c r="L27" s="65">
        <v>45236</v>
      </c>
      <c r="M27" s="65">
        <v>9950</v>
      </c>
      <c r="N27" s="61">
        <v>44379</v>
      </c>
      <c r="O27" s="60" t="s">
        <v>47</v>
      </c>
      <c r="P27" s="57"/>
      <c r="Q27" s="88"/>
      <c r="R27" s="88"/>
      <c r="S27" s="88"/>
      <c r="T27" s="88"/>
      <c r="U27" s="89"/>
      <c r="V27" s="89"/>
      <c r="W27" s="56"/>
      <c r="X27" s="90"/>
      <c r="Y27" s="89"/>
      <c r="Z27" s="90"/>
    </row>
    <row r="28" spans="1:26" ht="25.35" customHeight="1">
      <c r="A28" s="59">
        <v>14</v>
      </c>
      <c r="B28" s="104">
        <v>8</v>
      </c>
      <c r="C28" s="45" t="s">
        <v>219</v>
      </c>
      <c r="D28" s="65">
        <v>561.79999999999995</v>
      </c>
      <c r="E28" s="63">
        <v>5588.2</v>
      </c>
      <c r="F28" s="76">
        <f>(D28-E28)/E28</f>
        <v>-0.89946673347410611</v>
      </c>
      <c r="G28" s="65">
        <v>91</v>
      </c>
      <c r="H28" s="63">
        <v>12</v>
      </c>
      <c r="I28" s="63">
        <f t="shared" si="2"/>
        <v>7.583333333333333</v>
      </c>
      <c r="J28" s="63">
        <v>7</v>
      </c>
      <c r="K28" s="63">
        <v>2</v>
      </c>
      <c r="L28" s="65">
        <v>10503</v>
      </c>
      <c r="M28" s="65">
        <v>1633</v>
      </c>
      <c r="N28" s="61">
        <v>44414</v>
      </c>
      <c r="O28" s="60" t="s">
        <v>33</v>
      </c>
      <c r="P28" s="57"/>
      <c r="Q28" s="88"/>
      <c r="R28" s="88"/>
      <c r="S28" s="88"/>
      <c r="T28" s="88"/>
      <c r="U28" s="89"/>
      <c r="V28" s="89"/>
      <c r="W28" s="56"/>
      <c r="X28" s="90"/>
      <c r="Y28" s="89"/>
      <c r="Z28" s="90"/>
    </row>
    <row r="29" spans="1:26" ht="25.35" customHeight="1">
      <c r="A29" s="59">
        <v>15</v>
      </c>
      <c r="B29" s="104">
        <v>11</v>
      </c>
      <c r="C29" s="45" t="s">
        <v>177</v>
      </c>
      <c r="D29" s="65">
        <v>347.7</v>
      </c>
      <c r="E29" s="63">
        <v>1632.72</v>
      </c>
      <c r="F29" s="76">
        <f>(D29-E29)/E29</f>
        <v>-0.78704248125826837</v>
      </c>
      <c r="G29" s="65">
        <v>56</v>
      </c>
      <c r="H29" s="63">
        <v>8</v>
      </c>
      <c r="I29" s="63">
        <f t="shared" si="2"/>
        <v>7</v>
      </c>
      <c r="J29" s="63">
        <v>2</v>
      </c>
      <c r="K29" s="63">
        <v>6</v>
      </c>
      <c r="L29" s="65">
        <v>88250</v>
      </c>
      <c r="M29" s="65">
        <v>13823</v>
      </c>
      <c r="N29" s="61">
        <v>44386</v>
      </c>
      <c r="O29" s="60" t="s">
        <v>32</v>
      </c>
      <c r="P29" s="57"/>
      <c r="Q29" s="88"/>
      <c r="R29" s="88"/>
      <c r="S29" s="88"/>
      <c r="T29" s="88"/>
      <c r="U29" s="89"/>
      <c r="V29" s="89"/>
      <c r="W29" s="56"/>
      <c r="X29" s="90"/>
      <c r="Y29" s="89"/>
      <c r="Z29" s="90"/>
    </row>
    <row r="30" spans="1:26" ht="25.35" customHeight="1">
      <c r="A30" s="59">
        <v>16</v>
      </c>
      <c r="B30" s="104">
        <v>10</v>
      </c>
      <c r="C30" s="45" t="s">
        <v>198</v>
      </c>
      <c r="D30" s="65">
        <v>342.4</v>
      </c>
      <c r="E30" s="63">
        <v>3236.53</v>
      </c>
      <c r="F30" s="76">
        <f>(D30-E30)/E30</f>
        <v>-0.89420768539145312</v>
      </c>
      <c r="G30" s="65">
        <v>50</v>
      </c>
      <c r="H30" s="63">
        <v>4</v>
      </c>
      <c r="I30" s="63">
        <f t="shared" si="2"/>
        <v>12.5</v>
      </c>
      <c r="J30" s="63">
        <v>4</v>
      </c>
      <c r="K30" s="63">
        <v>4</v>
      </c>
      <c r="L30" s="65">
        <v>30166</v>
      </c>
      <c r="M30" s="65">
        <v>5003</v>
      </c>
      <c r="N30" s="61">
        <v>44400</v>
      </c>
      <c r="O30" s="60" t="s">
        <v>47</v>
      </c>
      <c r="P30" s="57"/>
      <c r="Q30" s="88"/>
      <c r="R30" s="88"/>
      <c r="S30" s="88"/>
      <c r="T30" s="88"/>
      <c r="U30" s="89"/>
      <c r="V30" s="89"/>
      <c r="W30" s="56"/>
      <c r="X30" s="90"/>
      <c r="Y30" s="89"/>
      <c r="Z30" s="90"/>
    </row>
    <row r="31" spans="1:26" ht="25.35" customHeight="1">
      <c r="A31" s="59">
        <v>17</v>
      </c>
      <c r="B31" s="104" t="s">
        <v>56</v>
      </c>
      <c r="C31" s="45" t="s">
        <v>234</v>
      </c>
      <c r="D31" s="65">
        <v>325.26</v>
      </c>
      <c r="E31" s="63" t="s">
        <v>30</v>
      </c>
      <c r="F31" s="63" t="s">
        <v>30</v>
      </c>
      <c r="G31" s="65">
        <v>68</v>
      </c>
      <c r="H31" s="63" t="s">
        <v>30</v>
      </c>
      <c r="I31" s="63" t="s">
        <v>30</v>
      </c>
      <c r="J31" s="63">
        <v>5</v>
      </c>
      <c r="K31" s="63">
        <v>1</v>
      </c>
      <c r="L31" s="65">
        <v>325.26</v>
      </c>
      <c r="M31" s="65">
        <v>68</v>
      </c>
      <c r="N31" s="61">
        <v>44421</v>
      </c>
      <c r="O31" s="60" t="s">
        <v>102</v>
      </c>
      <c r="P31" s="57"/>
      <c r="Q31" s="88"/>
      <c r="R31" s="88"/>
      <c r="S31" s="88"/>
      <c r="T31" s="88"/>
      <c r="U31" s="89"/>
      <c r="V31" s="89"/>
      <c r="W31" s="56"/>
      <c r="X31" s="90"/>
      <c r="Y31" s="89"/>
      <c r="Z31" s="90"/>
    </row>
    <row r="32" spans="1:26" ht="25.35" customHeight="1">
      <c r="A32" s="59">
        <v>18</v>
      </c>
      <c r="B32" s="104">
        <v>20</v>
      </c>
      <c r="C32" s="45" t="s">
        <v>123</v>
      </c>
      <c r="D32" s="65">
        <v>280.5</v>
      </c>
      <c r="E32" s="63">
        <v>212.42</v>
      </c>
      <c r="F32" s="76">
        <f>(D32-E32)/E32</f>
        <v>0.32049712833066574</v>
      </c>
      <c r="G32" s="65">
        <v>57</v>
      </c>
      <c r="H32" s="63">
        <v>6</v>
      </c>
      <c r="I32" s="63">
        <f>G32/H32</f>
        <v>9.5</v>
      </c>
      <c r="J32" s="63">
        <v>1</v>
      </c>
      <c r="K32" s="63">
        <v>11</v>
      </c>
      <c r="L32" s="65">
        <v>82244</v>
      </c>
      <c r="M32" s="65">
        <v>18289</v>
      </c>
      <c r="N32" s="61">
        <v>44351</v>
      </c>
      <c r="O32" s="60" t="s">
        <v>47</v>
      </c>
      <c r="P32" s="57"/>
      <c r="Q32" s="88"/>
      <c r="R32" s="88"/>
      <c r="S32" s="88"/>
      <c r="T32" s="88"/>
      <c r="U32" s="89"/>
      <c r="V32" s="89"/>
      <c r="W32" s="56"/>
      <c r="X32" s="90"/>
      <c r="Y32" s="89"/>
      <c r="Z32" s="90"/>
    </row>
    <row r="33" spans="1:26" ht="25.35" customHeight="1">
      <c r="A33" s="59">
        <v>19</v>
      </c>
      <c r="B33" s="104">
        <v>13</v>
      </c>
      <c r="C33" s="45" t="s">
        <v>220</v>
      </c>
      <c r="D33" s="65">
        <v>273</v>
      </c>
      <c r="E33" s="63">
        <v>646</v>
      </c>
      <c r="F33" s="76">
        <f>(D33-E33)/E33</f>
        <v>-0.57739938080495357</v>
      </c>
      <c r="G33" s="65">
        <v>54</v>
      </c>
      <c r="H33" s="63" t="s">
        <v>30</v>
      </c>
      <c r="I33" s="63" t="s">
        <v>30</v>
      </c>
      <c r="J33" s="63">
        <v>4</v>
      </c>
      <c r="K33" s="63">
        <v>2</v>
      </c>
      <c r="L33" s="65">
        <v>1297.81</v>
      </c>
      <c r="M33" s="65">
        <v>240</v>
      </c>
      <c r="N33" s="61">
        <v>44414</v>
      </c>
      <c r="O33" s="60" t="s">
        <v>221</v>
      </c>
      <c r="P33" s="57"/>
      <c r="Q33" s="88"/>
      <c r="R33" s="88"/>
      <c r="S33" s="88"/>
      <c r="T33" s="88"/>
      <c r="U33" s="88"/>
      <c r="V33" s="89"/>
      <c r="W33" s="90"/>
      <c r="X33" s="90"/>
      <c r="Y33" s="89"/>
      <c r="Z33" s="56"/>
    </row>
    <row r="34" spans="1:26" ht="25.35" customHeight="1">
      <c r="A34" s="59">
        <v>20</v>
      </c>
      <c r="B34" s="105" t="s">
        <v>231</v>
      </c>
      <c r="C34" s="78" t="s">
        <v>232</v>
      </c>
      <c r="D34" s="65">
        <v>265.8</v>
      </c>
      <c r="E34" s="63" t="s">
        <v>30</v>
      </c>
      <c r="F34" s="63" t="s">
        <v>30</v>
      </c>
      <c r="G34" s="65">
        <v>49</v>
      </c>
      <c r="H34" s="63">
        <v>1</v>
      </c>
      <c r="I34" s="63">
        <f>G34/H34</f>
        <v>49</v>
      </c>
      <c r="J34" s="63">
        <v>1</v>
      </c>
      <c r="K34" s="63">
        <v>0</v>
      </c>
      <c r="L34" s="65">
        <v>266</v>
      </c>
      <c r="M34" s="65">
        <v>49</v>
      </c>
      <c r="N34" s="61" t="s">
        <v>233</v>
      </c>
      <c r="O34" s="60" t="s">
        <v>113</v>
      </c>
      <c r="P34" s="57"/>
      <c r="R34" s="62"/>
      <c r="T34" s="57"/>
      <c r="U34" s="56"/>
      <c r="V34" s="56"/>
      <c r="W34" s="56"/>
      <c r="X34" s="57"/>
      <c r="Y34" s="56"/>
      <c r="Z34" s="56"/>
    </row>
    <row r="35" spans="1:26" ht="25.35" customHeight="1">
      <c r="A35" s="16"/>
      <c r="B35" s="16"/>
      <c r="C35" s="39" t="s">
        <v>76</v>
      </c>
      <c r="D35" s="58">
        <f>SUM(D23:D34)</f>
        <v>89059.39</v>
      </c>
      <c r="E35" s="58">
        <f t="shared" ref="E35:G35" si="3">SUM(E23:E34)</f>
        <v>140989.23000000004</v>
      </c>
      <c r="F35" s="84">
        <f t="shared" ref="F35" si="4">(D35-E35)/E35</f>
        <v>-0.36832487133946351</v>
      </c>
      <c r="G35" s="58">
        <f t="shared" si="3"/>
        <v>14743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105">
        <v>12</v>
      </c>
      <c r="C37" s="45" t="s">
        <v>218</v>
      </c>
      <c r="D37" s="65">
        <v>225.6</v>
      </c>
      <c r="E37" s="63">
        <v>1412.37</v>
      </c>
      <c r="F37" s="76">
        <f>(D37-E37)/E37</f>
        <v>-0.84026848488710471</v>
      </c>
      <c r="G37" s="65">
        <v>41</v>
      </c>
      <c r="H37" s="63">
        <v>7</v>
      </c>
      <c r="I37" s="63">
        <f>G37/H37</f>
        <v>5.8571428571428568</v>
      </c>
      <c r="J37" s="63">
        <v>3</v>
      </c>
      <c r="K37" s="63">
        <v>2</v>
      </c>
      <c r="L37" s="65">
        <v>2850</v>
      </c>
      <c r="M37" s="65">
        <v>501</v>
      </c>
      <c r="N37" s="61">
        <v>44414</v>
      </c>
      <c r="O37" s="60" t="s">
        <v>33</v>
      </c>
      <c r="P37" s="57"/>
      <c r="R37" s="62"/>
      <c r="T37" s="57"/>
      <c r="U37" s="56"/>
      <c r="V37" s="56"/>
      <c r="W37" s="56"/>
      <c r="X37" s="57"/>
      <c r="Y37" s="56"/>
      <c r="Z37" s="56"/>
    </row>
    <row r="38" spans="1:26" ht="25.35" customHeight="1">
      <c r="A38" s="59">
        <v>22</v>
      </c>
      <c r="B38" s="105">
        <v>18</v>
      </c>
      <c r="C38" s="116" t="s">
        <v>159</v>
      </c>
      <c r="D38" s="65">
        <v>187.3</v>
      </c>
      <c r="E38" s="63">
        <v>230.5</v>
      </c>
      <c r="F38" s="76">
        <f>(D38-E38)/E38</f>
        <v>-0.18741865509761382</v>
      </c>
      <c r="G38" s="65">
        <v>54</v>
      </c>
      <c r="H38" s="63">
        <v>6</v>
      </c>
      <c r="I38" s="63">
        <f>G38/H38</f>
        <v>9</v>
      </c>
      <c r="J38" s="63">
        <v>2</v>
      </c>
      <c r="K38" s="63">
        <v>8</v>
      </c>
      <c r="L38" s="65">
        <v>46824.05</v>
      </c>
      <c r="M38" s="65">
        <v>10579</v>
      </c>
      <c r="N38" s="61">
        <v>44372</v>
      </c>
      <c r="O38" s="60" t="s">
        <v>37</v>
      </c>
      <c r="P38" s="57"/>
      <c r="Q38" s="88"/>
      <c r="R38" s="88"/>
      <c r="S38" s="88"/>
      <c r="T38" s="88"/>
      <c r="U38" s="88"/>
      <c r="V38" s="89"/>
      <c r="W38" s="90"/>
      <c r="X38" s="89"/>
      <c r="Y38" s="90"/>
      <c r="Z38" s="56"/>
    </row>
    <row r="39" spans="1:26" ht="25.35" customHeight="1">
      <c r="A39" s="59">
        <v>23</v>
      </c>
      <c r="B39" s="104">
        <v>15</v>
      </c>
      <c r="C39" s="45" t="s">
        <v>127</v>
      </c>
      <c r="D39" s="65">
        <v>184.5</v>
      </c>
      <c r="E39" s="63">
        <v>630.79</v>
      </c>
      <c r="F39" s="76">
        <f>(D39-E39)/E39</f>
        <v>-0.70750963078044993</v>
      </c>
      <c r="G39" s="65">
        <v>26</v>
      </c>
      <c r="H39" s="63">
        <v>2</v>
      </c>
      <c r="I39" s="63">
        <f>G39/H39</f>
        <v>13</v>
      </c>
      <c r="J39" s="63">
        <v>1</v>
      </c>
      <c r="K39" s="63">
        <v>9</v>
      </c>
      <c r="L39" s="65">
        <v>109519.39</v>
      </c>
      <c r="M39" s="65">
        <v>17490</v>
      </c>
      <c r="N39" s="61">
        <v>44351</v>
      </c>
      <c r="O39" s="60" t="s">
        <v>34</v>
      </c>
      <c r="P39" s="57"/>
      <c r="Q39" s="88"/>
      <c r="R39" s="88"/>
      <c r="S39" s="88"/>
      <c r="T39" s="88"/>
      <c r="U39" s="88"/>
      <c r="V39" s="89"/>
      <c r="W39" s="89"/>
      <c r="X39" s="90"/>
      <c r="Y39" s="90"/>
      <c r="Z39" s="56"/>
    </row>
    <row r="40" spans="1:26" ht="25.35" customHeight="1">
      <c r="A40" s="59">
        <v>24</v>
      </c>
      <c r="B40" s="63" t="s">
        <v>30</v>
      </c>
      <c r="C40" s="64" t="s">
        <v>200</v>
      </c>
      <c r="D40" s="65">
        <v>140</v>
      </c>
      <c r="E40" s="63" t="s">
        <v>30</v>
      </c>
      <c r="F40" s="63" t="s">
        <v>30</v>
      </c>
      <c r="G40" s="65">
        <v>70</v>
      </c>
      <c r="H40" s="48">
        <v>6</v>
      </c>
      <c r="I40" s="63">
        <f>G40/H40</f>
        <v>11.666666666666666</v>
      </c>
      <c r="J40" s="63">
        <v>3</v>
      </c>
      <c r="K40" s="63" t="s">
        <v>30</v>
      </c>
      <c r="L40" s="65">
        <v>87360</v>
      </c>
      <c r="M40" s="65">
        <v>18433</v>
      </c>
      <c r="N40" s="61">
        <v>44008</v>
      </c>
      <c r="O40" s="77" t="s">
        <v>113</v>
      </c>
      <c r="P40" s="57"/>
      <c r="Q40" s="88"/>
      <c r="R40" s="88"/>
      <c r="S40" s="88"/>
      <c r="T40" s="88"/>
      <c r="U40" s="88"/>
      <c r="V40" s="89"/>
      <c r="W40" s="89"/>
      <c r="X40" s="56"/>
      <c r="Y40" s="90"/>
      <c r="Z40" s="90"/>
    </row>
    <row r="41" spans="1:26" ht="25.35" customHeight="1">
      <c r="A41" s="59">
        <v>25</v>
      </c>
      <c r="B41" s="66" t="s">
        <v>30</v>
      </c>
      <c r="C41" s="64" t="s">
        <v>147</v>
      </c>
      <c r="D41" s="65">
        <v>126</v>
      </c>
      <c r="E41" s="63" t="s">
        <v>30</v>
      </c>
      <c r="F41" s="63" t="s">
        <v>30</v>
      </c>
      <c r="G41" s="65">
        <v>63</v>
      </c>
      <c r="H41" s="48">
        <v>4</v>
      </c>
      <c r="I41" s="63">
        <f>G41/H41</f>
        <v>15.75</v>
      </c>
      <c r="J41" s="63">
        <v>2</v>
      </c>
      <c r="K41" s="63" t="s">
        <v>30</v>
      </c>
      <c r="L41" s="65">
        <v>24657</v>
      </c>
      <c r="M41" s="65">
        <v>5480</v>
      </c>
      <c r="N41" s="61">
        <v>44099</v>
      </c>
      <c r="O41" s="60" t="s">
        <v>37</v>
      </c>
      <c r="P41" s="57"/>
      <c r="R41" s="62"/>
      <c r="T41" s="57"/>
      <c r="U41" s="56"/>
      <c r="V41" s="56"/>
      <c r="W41" s="56"/>
      <c r="X41" s="56"/>
      <c r="Y41" s="56"/>
      <c r="Z41" s="57"/>
    </row>
    <row r="42" spans="1:26" ht="25.35" customHeight="1">
      <c r="A42" s="59">
        <v>26</v>
      </c>
      <c r="B42" s="105">
        <v>22</v>
      </c>
      <c r="C42" s="64" t="s">
        <v>101</v>
      </c>
      <c r="D42" s="65">
        <v>100</v>
      </c>
      <c r="E42" s="65">
        <v>120</v>
      </c>
      <c r="F42" s="76">
        <f>(D42-E42)/E42</f>
        <v>-0.16666666666666666</v>
      </c>
      <c r="G42" s="65">
        <v>19</v>
      </c>
      <c r="H42" s="63" t="s">
        <v>30</v>
      </c>
      <c r="I42" s="63" t="s">
        <v>30</v>
      </c>
      <c r="J42" s="63">
        <v>1</v>
      </c>
      <c r="K42" s="63">
        <v>12</v>
      </c>
      <c r="L42" s="65">
        <v>5817.92</v>
      </c>
      <c r="M42" s="65">
        <v>1165</v>
      </c>
      <c r="N42" s="61">
        <v>44330</v>
      </c>
      <c r="O42" s="60" t="s">
        <v>102</v>
      </c>
      <c r="P42" s="57"/>
      <c r="Q42" s="88"/>
      <c r="R42" s="88"/>
      <c r="S42" s="88"/>
      <c r="T42" s="88"/>
      <c r="U42" s="88"/>
      <c r="V42" s="89"/>
      <c r="W42" s="89"/>
      <c r="X42" s="56"/>
      <c r="Y42" s="90"/>
      <c r="Z42" s="90"/>
    </row>
    <row r="43" spans="1:26" ht="25.35" customHeight="1">
      <c r="A43" s="59">
        <v>27</v>
      </c>
      <c r="B43" s="66" t="s">
        <v>30</v>
      </c>
      <c r="C43" s="64" t="s">
        <v>178</v>
      </c>
      <c r="D43" s="65">
        <v>66</v>
      </c>
      <c r="E43" s="63" t="s">
        <v>30</v>
      </c>
      <c r="F43" s="63" t="s">
        <v>30</v>
      </c>
      <c r="G43" s="65">
        <v>33</v>
      </c>
      <c r="H43" s="48">
        <v>3</v>
      </c>
      <c r="I43" s="63">
        <f>G43/H43</f>
        <v>11</v>
      </c>
      <c r="J43" s="63">
        <v>3</v>
      </c>
      <c r="K43" s="63" t="s">
        <v>30</v>
      </c>
      <c r="L43" s="65">
        <v>136217</v>
      </c>
      <c r="M43" s="65">
        <v>28146</v>
      </c>
      <c r="N43" s="61">
        <v>43896</v>
      </c>
      <c r="O43" s="60" t="s">
        <v>32</v>
      </c>
      <c r="P43" s="57"/>
      <c r="Q43" s="88"/>
      <c r="R43" s="88"/>
      <c r="S43" s="88"/>
      <c r="T43" s="88"/>
      <c r="U43" s="89"/>
      <c r="V43" s="89"/>
      <c r="W43" s="56"/>
      <c r="X43" s="90"/>
      <c r="Y43" s="89"/>
      <c r="Z43" s="90"/>
    </row>
    <row r="44" spans="1:26" ht="25.35" customHeight="1">
      <c r="A44" s="59">
        <v>28</v>
      </c>
      <c r="B44" s="106">
        <v>23</v>
      </c>
      <c r="C44" s="81" t="s">
        <v>38</v>
      </c>
      <c r="D44" s="65">
        <v>56</v>
      </c>
      <c r="E44" s="63">
        <v>109</v>
      </c>
      <c r="F44" s="76">
        <f>(D44-E44)/E44</f>
        <v>-0.48623853211009177</v>
      </c>
      <c r="G44" s="65">
        <v>8</v>
      </c>
      <c r="H44" s="63">
        <v>1</v>
      </c>
      <c r="I44" s="63">
        <f>G44/H44</f>
        <v>8</v>
      </c>
      <c r="J44" s="63">
        <v>1</v>
      </c>
      <c r="K44" s="63" t="s">
        <v>30</v>
      </c>
      <c r="L44" s="65">
        <v>23580.92</v>
      </c>
      <c r="M44" s="65">
        <v>4279</v>
      </c>
      <c r="N44" s="61">
        <v>44316</v>
      </c>
      <c r="O44" s="60" t="s">
        <v>37</v>
      </c>
      <c r="P44" s="57"/>
      <c r="Q44" s="88"/>
      <c r="R44" s="88"/>
      <c r="S44" s="88"/>
      <c r="T44" s="88"/>
      <c r="U44" s="88"/>
      <c r="V44" s="89"/>
      <c r="W44" s="56"/>
      <c r="X44" s="90"/>
      <c r="Y44" s="89"/>
      <c r="Z44" s="90"/>
    </row>
    <row r="45" spans="1:26" ht="25.35" customHeight="1">
      <c r="A45" s="59">
        <v>29</v>
      </c>
      <c r="B45" s="66" t="s">
        <v>30</v>
      </c>
      <c r="C45" s="78" t="s">
        <v>158</v>
      </c>
      <c r="D45" s="65">
        <v>50</v>
      </c>
      <c r="E45" s="63" t="s">
        <v>30</v>
      </c>
      <c r="F45" s="63" t="s">
        <v>30</v>
      </c>
      <c r="G45" s="65">
        <v>19</v>
      </c>
      <c r="H45" s="63">
        <v>2</v>
      </c>
      <c r="I45" s="63">
        <f>G45/H45</f>
        <v>9.5</v>
      </c>
      <c r="J45" s="63">
        <v>1</v>
      </c>
      <c r="K45" s="63" t="s">
        <v>30</v>
      </c>
      <c r="L45" s="65">
        <v>54784.49</v>
      </c>
      <c r="M45" s="65">
        <v>12829</v>
      </c>
      <c r="N45" s="61">
        <v>43861</v>
      </c>
      <c r="O45" s="60" t="s">
        <v>27</v>
      </c>
      <c r="P45" s="57"/>
      <c r="R45" s="62"/>
      <c r="T45" s="57"/>
      <c r="U45" s="56"/>
      <c r="V45" s="56"/>
      <c r="W45" s="56"/>
      <c r="X45" s="56"/>
      <c r="Y45" s="57"/>
      <c r="Z45" s="56"/>
    </row>
    <row r="46" spans="1:26" ht="25.35" customHeight="1">
      <c r="A46" s="59">
        <v>30</v>
      </c>
      <c r="B46" s="106">
        <v>17</v>
      </c>
      <c r="C46" s="45" t="s">
        <v>40</v>
      </c>
      <c r="D46" s="65">
        <v>14</v>
      </c>
      <c r="E46" s="63">
        <v>315</v>
      </c>
      <c r="F46" s="76">
        <f>(D46-E46)/E46</f>
        <v>-0.9555555555555556</v>
      </c>
      <c r="G46" s="65">
        <v>3</v>
      </c>
      <c r="H46" s="63">
        <v>1</v>
      </c>
      <c r="I46" s="63">
        <f>G46/H46</f>
        <v>3</v>
      </c>
      <c r="J46" s="63">
        <v>1</v>
      </c>
      <c r="K46" s="63" t="s">
        <v>30</v>
      </c>
      <c r="L46" s="65">
        <v>116376.92</v>
      </c>
      <c r="M46" s="65">
        <v>23816</v>
      </c>
      <c r="N46" s="61">
        <v>44106</v>
      </c>
      <c r="O46" s="60" t="s">
        <v>37</v>
      </c>
      <c r="P46" s="57"/>
      <c r="R46" s="62"/>
      <c r="T46" s="57"/>
      <c r="U46" s="56"/>
      <c r="V46" s="56"/>
      <c r="W46" s="56"/>
      <c r="X46" s="56"/>
      <c r="Y46" s="57"/>
      <c r="Z46" s="56"/>
    </row>
    <row r="47" spans="1:26" ht="25.35" customHeight="1">
      <c r="A47" s="16"/>
      <c r="B47" s="16"/>
      <c r="C47" s="39" t="s">
        <v>131</v>
      </c>
      <c r="D47" s="58">
        <f>SUM(D35:D46)</f>
        <v>90208.790000000008</v>
      </c>
      <c r="E47" s="58">
        <f t="shared" ref="E47:G47" si="5">SUM(E35:E46)</f>
        <v>143806.89000000004</v>
      </c>
      <c r="F47" s="84">
        <f>(D47-E47)/E47</f>
        <v>-0.37270884586962433</v>
      </c>
      <c r="G47" s="58">
        <f t="shared" si="5"/>
        <v>15079</v>
      </c>
      <c r="H47" s="58"/>
      <c r="I47" s="19"/>
      <c r="J47" s="18"/>
      <c r="K47" s="20"/>
      <c r="L47" s="21"/>
      <c r="M47" s="25"/>
      <c r="N47" s="22"/>
      <c r="O47" s="77"/>
    </row>
    <row r="48" spans="1:26" ht="23.1" customHeight="1"/>
    <row r="49" spans="18:18" ht="17.25" customHeight="1"/>
    <row r="50" spans="18:18" ht="16.5" customHeight="1"/>
    <row r="63" spans="18:18">
      <c r="R63" s="57"/>
    </row>
    <row r="66" spans="16:16">
      <c r="P66" s="57"/>
    </row>
    <row r="70" spans="16:16" ht="12" customHeight="1"/>
  </sheetData>
  <sortState xmlns:xlrd2="http://schemas.microsoft.com/office/spreadsheetml/2017/richdata2" ref="B13:O46">
    <sortCondition descending="1" ref="D13:D46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F306-3450-4F90-A27E-D2BEC02B1C4B}">
  <dimension ref="A1:Z67"/>
  <sheetViews>
    <sheetView zoomScale="60" zoomScaleNormal="60" workbookViewId="0">
      <selection activeCell="C32" sqref="C32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2" style="55" bestFit="1" customWidth="1"/>
    <col min="24" max="24" width="8.88671875" style="55"/>
    <col min="25" max="25" width="13.6640625" style="55" customWidth="1"/>
    <col min="26" max="26" width="14.88671875" style="55" customWidth="1"/>
    <col min="27" max="16384" width="8.88671875" style="55"/>
  </cols>
  <sheetData>
    <row r="1" spans="1:26" ht="19.5" customHeight="1">
      <c r="E1" s="2" t="s">
        <v>213</v>
      </c>
      <c r="F1" s="2"/>
      <c r="G1" s="2"/>
      <c r="H1" s="2"/>
      <c r="I1" s="2"/>
    </row>
    <row r="2" spans="1:26" ht="19.5" customHeight="1">
      <c r="E2" s="2" t="s">
        <v>214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211</v>
      </c>
      <c r="E6" s="4" t="s">
        <v>203</v>
      </c>
      <c r="F6" s="177"/>
      <c r="G6" s="4" t="s">
        <v>211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34"/>
      <c r="E9" s="134"/>
      <c r="F9" s="176" t="s">
        <v>15</v>
      </c>
      <c r="G9" s="134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Y9" s="56"/>
      <c r="Z9" s="57"/>
    </row>
    <row r="10" spans="1:26" ht="21.6">
      <c r="A10" s="174"/>
      <c r="B10" s="174"/>
      <c r="C10" s="177"/>
      <c r="D10" s="135" t="s">
        <v>212</v>
      </c>
      <c r="E10" s="135" t="s">
        <v>204</v>
      </c>
      <c r="F10" s="177"/>
      <c r="G10" s="135" t="s">
        <v>212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Y10" s="56"/>
      <c r="Z10" s="57"/>
    </row>
    <row r="11" spans="1:26">
      <c r="A11" s="174"/>
      <c r="B11" s="174"/>
      <c r="C11" s="177"/>
      <c r="D11" s="135" t="s">
        <v>14</v>
      </c>
      <c r="E11" s="4" t="s">
        <v>14</v>
      </c>
      <c r="F11" s="177"/>
      <c r="G11" s="135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Y11" s="56"/>
      <c r="Z11" s="57"/>
    </row>
    <row r="12" spans="1:26" ht="15.6" customHeight="1" thickBot="1">
      <c r="A12" s="174"/>
      <c r="B12" s="175"/>
      <c r="C12" s="178"/>
      <c r="D12" s="136"/>
      <c r="E12" s="5" t="s">
        <v>2</v>
      </c>
      <c r="F12" s="178"/>
      <c r="G12" s="136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89"/>
      <c r="X12" s="56"/>
      <c r="Y12" s="90"/>
      <c r="Z12" s="90"/>
    </row>
    <row r="13" spans="1:26" ht="25.35" customHeight="1">
      <c r="A13" s="59">
        <v>1</v>
      </c>
      <c r="B13" s="104">
        <v>1</v>
      </c>
      <c r="C13" s="45" t="s">
        <v>208</v>
      </c>
      <c r="D13" s="65">
        <v>32140.580000000005</v>
      </c>
      <c r="E13" s="63">
        <v>33882.58</v>
      </c>
      <c r="F13" s="76">
        <f>(D13-E13)/E13</f>
        <v>-5.1412849906943218E-2</v>
      </c>
      <c r="G13" s="65">
        <v>4967</v>
      </c>
      <c r="H13" s="63">
        <v>155</v>
      </c>
      <c r="I13" s="63">
        <f t="shared" ref="I13:I22" si="0">G13/H13</f>
        <v>32.045161290322582</v>
      </c>
      <c r="J13" s="63">
        <v>18</v>
      </c>
      <c r="K13" s="63">
        <v>2</v>
      </c>
      <c r="L13" s="65">
        <v>106608.48999999999</v>
      </c>
      <c r="M13" s="65">
        <v>16447</v>
      </c>
      <c r="N13" s="61">
        <v>44407</v>
      </c>
      <c r="O13" s="60" t="s">
        <v>207</v>
      </c>
      <c r="P13" s="57"/>
      <c r="Q13" s="88"/>
      <c r="R13" s="88"/>
      <c r="S13" s="88"/>
      <c r="T13" s="88"/>
      <c r="U13" s="89"/>
      <c r="V13" s="89"/>
      <c r="W13" s="89"/>
      <c r="X13" s="56"/>
      <c r="Y13" s="90"/>
      <c r="Z13" s="90"/>
    </row>
    <row r="14" spans="1:26" ht="25.35" customHeight="1">
      <c r="A14" s="59">
        <v>2</v>
      </c>
      <c r="B14" s="104" t="s">
        <v>56</v>
      </c>
      <c r="C14" s="45" t="s">
        <v>217</v>
      </c>
      <c r="D14" s="65">
        <v>31045.77</v>
      </c>
      <c r="E14" s="63" t="s">
        <v>30</v>
      </c>
      <c r="F14" s="63" t="s">
        <v>30</v>
      </c>
      <c r="G14" s="65">
        <v>4358</v>
      </c>
      <c r="H14" s="63">
        <v>102</v>
      </c>
      <c r="I14" s="63">
        <f t="shared" si="0"/>
        <v>42.725490196078432</v>
      </c>
      <c r="J14" s="63">
        <v>15</v>
      </c>
      <c r="K14" s="63">
        <v>1</v>
      </c>
      <c r="L14" s="65">
        <v>35851.11</v>
      </c>
      <c r="M14" s="65">
        <v>5056</v>
      </c>
      <c r="N14" s="61">
        <v>44414</v>
      </c>
      <c r="O14" s="77" t="s">
        <v>34</v>
      </c>
      <c r="P14" s="57"/>
      <c r="Q14" s="88"/>
      <c r="R14" s="88"/>
      <c r="S14" s="88"/>
      <c r="T14" s="88"/>
      <c r="U14" s="89"/>
      <c r="V14" s="89"/>
      <c r="W14" s="89"/>
      <c r="X14" s="56"/>
      <c r="Y14" s="90"/>
      <c r="Z14" s="90"/>
    </row>
    <row r="15" spans="1:26" ht="25.35" customHeight="1">
      <c r="A15" s="59">
        <v>3</v>
      </c>
      <c r="B15" s="104">
        <v>2</v>
      </c>
      <c r="C15" s="45" t="s">
        <v>199</v>
      </c>
      <c r="D15" s="65">
        <v>25135.64</v>
      </c>
      <c r="E15" s="63">
        <v>21645.94</v>
      </c>
      <c r="F15" s="76">
        <f>(D15-E15)/E15</f>
        <v>0.16121729987240105</v>
      </c>
      <c r="G15" s="65">
        <v>5095</v>
      </c>
      <c r="H15" s="63">
        <v>112</v>
      </c>
      <c r="I15" s="63">
        <f t="shared" si="0"/>
        <v>45.491071428571431</v>
      </c>
      <c r="J15" s="63">
        <v>18</v>
      </c>
      <c r="K15" s="63">
        <v>3</v>
      </c>
      <c r="L15" s="65">
        <v>126024</v>
      </c>
      <c r="M15" s="65">
        <v>26960</v>
      </c>
      <c r="N15" s="61">
        <v>44400</v>
      </c>
      <c r="O15" s="60" t="s">
        <v>32</v>
      </c>
      <c r="P15" s="57"/>
      <c r="Q15" s="88"/>
      <c r="R15" s="88"/>
      <c r="S15" s="88"/>
      <c r="T15" s="88"/>
      <c r="U15" s="89"/>
      <c r="V15" s="89"/>
      <c r="W15" s="89"/>
      <c r="X15" s="56"/>
      <c r="Y15" s="90"/>
      <c r="Z15" s="90"/>
    </row>
    <row r="16" spans="1:26" ht="25.35" customHeight="1">
      <c r="A16" s="59">
        <v>4</v>
      </c>
      <c r="B16" s="104">
        <v>3</v>
      </c>
      <c r="C16" s="45" t="s">
        <v>210</v>
      </c>
      <c r="D16" s="65">
        <v>10180.209999999999</v>
      </c>
      <c r="E16" s="63">
        <v>10236.58</v>
      </c>
      <c r="F16" s="76">
        <f>(D16-E16)/E16</f>
        <v>-5.5067219715960606E-3</v>
      </c>
      <c r="G16" s="65">
        <v>1675</v>
      </c>
      <c r="H16" s="63">
        <v>79</v>
      </c>
      <c r="I16" s="63">
        <f t="shared" si="0"/>
        <v>21.202531645569621</v>
      </c>
      <c r="J16" s="63">
        <v>12</v>
      </c>
      <c r="K16" s="63">
        <v>2</v>
      </c>
      <c r="L16" s="65">
        <v>30899</v>
      </c>
      <c r="M16" s="65">
        <v>5364</v>
      </c>
      <c r="N16" s="61">
        <v>44407</v>
      </c>
      <c r="O16" s="60" t="s">
        <v>32</v>
      </c>
      <c r="P16" s="57"/>
      <c r="Q16" s="88"/>
      <c r="R16" s="88"/>
      <c r="S16" s="88"/>
      <c r="T16" s="88"/>
      <c r="U16" s="89"/>
      <c r="V16" s="89"/>
      <c r="W16" s="89"/>
      <c r="X16" s="56"/>
      <c r="Y16" s="90"/>
      <c r="Z16" s="90"/>
    </row>
    <row r="17" spans="1:26" ht="25.35" customHeight="1">
      <c r="A17" s="59">
        <v>5</v>
      </c>
      <c r="B17" s="104">
        <v>4</v>
      </c>
      <c r="C17" s="45" t="s">
        <v>186</v>
      </c>
      <c r="D17" s="65">
        <v>9373.2800000000007</v>
      </c>
      <c r="E17" s="63">
        <v>9345.0400000000009</v>
      </c>
      <c r="F17" s="76">
        <f>(D17-E17)/E17</f>
        <v>3.0219239296995818E-3</v>
      </c>
      <c r="G17" s="65">
        <v>1826</v>
      </c>
      <c r="H17" s="63">
        <v>59</v>
      </c>
      <c r="I17" s="63">
        <f t="shared" si="0"/>
        <v>30.949152542372882</v>
      </c>
      <c r="J17" s="63">
        <v>9</v>
      </c>
      <c r="K17" s="63">
        <v>4</v>
      </c>
      <c r="L17" s="65">
        <v>122401.06</v>
      </c>
      <c r="M17" s="65">
        <v>24935</v>
      </c>
      <c r="N17" s="61">
        <v>44393</v>
      </c>
      <c r="O17" s="60" t="s">
        <v>34</v>
      </c>
      <c r="P17" s="57"/>
      <c r="Q17" s="88"/>
      <c r="R17" s="88"/>
      <c r="S17" s="88"/>
      <c r="T17" s="88"/>
      <c r="U17" s="89"/>
      <c r="V17" s="89"/>
      <c r="W17" s="89"/>
      <c r="X17" s="56"/>
      <c r="Y17" s="90"/>
      <c r="Z17" s="90"/>
    </row>
    <row r="18" spans="1:26" ht="25.35" customHeight="1">
      <c r="A18" s="59">
        <v>6</v>
      </c>
      <c r="B18" s="104" t="s">
        <v>56</v>
      </c>
      <c r="C18" s="45" t="s">
        <v>216</v>
      </c>
      <c r="D18" s="65">
        <v>9083.85</v>
      </c>
      <c r="E18" s="63" t="s">
        <v>30</v>
      </c>
      <c r="F18" s="63" t="s">
        <v>30</v>
      </c>
      <c r="G18" s="65">
        <v>2009</v>
      </c>
      <c r="H18" s="63">
        <v>98</v>
      </c>
      <c r="I18" s="63">
        <f t="shared" si="0"/>
        <v>20.5</v>
      </c>
      <c r="J18" s="63">
        <v>16</v>
      </c>
      <c r="K18" s="63">
        <v>1</v>
      </c>
      <c r="L18" s="65">
        <v>9083.85</v>
      </c>
      <c r="M18" s="65">
        <v>2009</v>
      </c>
      <c r="N18" s="61">
        <v>44414</v>
      </c>
      <c r="O18" s="60" t="s">
        <v>27</v>
      </c>
      <c r="P18" s="57"/>
      <c r="Q18" s="88"/>
      <c r="R18" s="88"/>
      <c r="S18" s="88"/>
      <c r="T18" s="88"/>
      <c r="U18" s="89"/>
      <c r="V18" s="89"/>
      <c r="W18" s="89"/>
      <c r="X18" s="56"/>
      <c r="Y18" s="90"/>
      <c r="Z18" s="90"/>
    </row>
    <row r="19" spans="1:26" ht="25.35" customHeight="1">
      <c r="A19" s="59">
        <v>7</v>
      </c>
      <c r="B19" s="104">
        <v>5</v>
      </c>
      <c r="C19" s="45" t="s">
        <v>187</v>
      </c>
      <c r="D19" s="65">
        <v>7003.25</v>
      </c>
      <c r="E19" s="63">
        <v>6667.37</v>
      </c>
      <c r="F19" s="76">
        <f>(D19-E19)/E19</f>
        <v>5.0376685259705116E-2</v>
      </c>
      <c r="G19" s="65">
        <v>1059</v>
      </c>
      <c r="H19" s="63">
        <v>26</v>
      </c>
      <c r="I19" s="63">
        <f t="shared" si="0"/>
        <v>40.730769230769234</v>
      </c>
      <c r="J19" s="63">
        <v>6</v>
      </c>
      <c r="K19" s="63">
        <v>4</v>
      </c>
      <c r="L19" s="65">
        <v>67147.75</v>
      </c>
      <c r="M19" s="65">
        <v>10786</v>
      </c>
      <c r="N19" s="61">
        <v>44393</v>
      </c>
      <c r="O19" s="60" t="s">
        <v>64</v>
      </c>
      <c r="P19" s="57"/>
      <c r="Q19" s="88"/>
      <c r="R19" s="88"/>
      <c r="S19" s="88"/>
      <c r="T19" s="88"/>
      <c r="U19" s="89"/>
      <c r="V19" s="89"/>
      <c r="W19" s="89"/>
      <c r="X19" s="56"/>
      <c r="Y19" s="90"/>
      <c r="Z19" s="90"/>
    </row>
    <row r="20" spans="1:26" ht="25.35" customHeight="1">
      <c r="A20" s="59">
        <v>8</v>
      </c>
      <c r="B20" s="104" t="s">
        <v>56</v>
      </c>
      <c r="C20" s="45" t="s">
        <v>219</v>
      </c>
      <c r="D20" s="65">
        <v>5588.2</v>
      </c>
      <c r="E20" s="63" t="s">
        <v>30</v>
      </c>
      <c r="F20" s="63" t="s">
        <v>30</v>
      </c>
      <c r="G20" s="65">
        <v>833</v>
      </c>
      <c r="H20" s="63">
        <v>67</v>
      </c>
      <c r="I20" s="63">
        <f t="shared" si="0"/>
        <v>12.432835820895523</v>
      </c>
      <c r="J20" s="63">
        <v>10</v>
      </c>
      <c r="K20" s="63">
        <v>1</v>
      </c>
      <c r="L20" s="65">
        <v>5588</v>
      </c>
      <c r="M20" s="65">
        <v>833</v>
      </c>
      <c r="N20" s="61">
        <v>44414</v>
      </c>
      <c r="O20" s="60" t="s">
        <v>33</v>
      </c>
      <c r="P20" s="57"/>
      <c r="Q20" s="88"/>
      <c r="R20" s="88"/>
      <c r="S20" s="88"/>
      <c r="T20" s="88"/>
      <c r="U20" s="89"/>
      <c r="V20" s="89"/>
      <c r="W20" s="89"/>
      <c r="X20" s="56"/>
      <c r="Y20" s="90"/>
      <c r="Z20" s="90"/>
    </row>
    <row r="21" spans="1:26" ht="25.35" customHeight="1">
      <c r="A21" s="59">
        <v>9</v>
      </c>
      <c r="B21" s="104">
        <v>6</v>
      </c>
      <c r="C21" s="45" t="s">
        <v>160</v>
      </c>
      <c r="D21" s="65">
        <v>5066.34</v>
      </c>
      <c r="E21" s="63">
        <v>5976.18</v>
      </c>
      <c r="F21" s="76">
        <f>(D21-E21)/E21</f>
        <v>-0.15224441030892646</v>
      </c>
      <c r="G21" s="65">
        <v>779</v>
      </c>
      <c r="H21" s="63">
        <v>24</v>
      </c>
      <c r="I21" s="63">
        <f t="shared" si="0"/>
        <v>32.458333333333336</v>
      </c>
      <c r="J21" s="63">
        <v>7</v>
      </c>
      <c r="K21" s="63">
        <v>7</v>
      </c>
      <c r="L21" s="65">
        <v>209186</v>
      </c>
      <c r="M21" s="65">
        <v>33097</v>
      </c>
      <c r="N21" s="61">
        <v>44372</v>
      </c>
      <c r="O21" s="60" t="s">
        <v>47</v>
      </c>
      <c r="P21" s="57"/>
      <c r="Q21" s="88"/>
      <c r="R21" s="88"/>
      <c r="S21" s="88"/>
      <c r="T21" s="88"/>
      <c r="U21" s="89"/>
      <c r="V21" s="89"/>
      <c r="W21" s="89"/>
      <c r="X21" s="56"/>
      <c r="Y21" s="90"/>
      <c r="Z21" s="90"/>
    </row>
    <row r="22" spans="1:26" ht="25.35" customHeight="1">
      <c r="A22" s="59">
        <v>10</v>
      </c>
      <c r="B22" s="104">
        <v>7</v>
      </c>
      <c r="C22" s="45" t="s">
        <v>198</v>
      </c>
      <c r="D22" s="65">
        <v>3236.53</v>
      </c>
      <c r="E22" s="63">
        <v>4454.1499999999996</v>
      </c>
      <c r="F22" s="76">
        <f>(D22-E22)/E22</f>
        <v>-0.27336753364839522</v>
      </c>
      <c r="G22" s="65">
        <v>492</v>
      </c>
      <c r="H22" s="63">
        <v>18</v>
      </c>
      <c r="I22" s="63">
        <f t="shared" si="0"/>
        <v>27.333333333333332</v>
      </c>
      <c r="J22" s="63">
        <v>6</v>
      </c>
      <c r="K22" s="63">
        <v>3</v>
      </c>
      <c r="L22" s="65">
        <v>27640</v>
      </c>
      <c r="M22" s="65">
        <v>4563</v>
      </c>
      <c r="N22" s="61">
        <v>44400</v>
      </c>
      <c r="O22" s="60" t="s">
        <v>47</v>
      </c>
      <c r="P22" s="57"/>
      <c r="Q22" s="88"/>
      <c r="R22" s="88"/>
      <c r="S22" s="88"/>
      <c r="T22" s="88"/>
      <c r="U22" s="89"/>
      <c r="V22" s="89"/>
      <c r="W22" s="89"/>
      <c r="X22" s="56"/>
      <c r="Y22" s="90"/>
      <c r="Z22" s="90"/>
    </row>
    <row r="23" spans="1:26" ht="25.35" customHeight="1">
      <c r="A23" s="16"/>
      <c r="B23" s="16"/>
      <c r="C23" s="39" t="s">
        <v>29</v>
      </c>
      <c r="D23" s="58">
        <f>SUM(D13:D22)</f>
        <v>137853.65000000002</v>
      </c>
      <c r="E23" s="58">
        <f t="shared" ref="E23:G23" si="1">SUM(E13:E22)</f>
        <v>92207.84</v>
      </c>
      <c r="F23" s="84">
        <f>(D23-E23)/E23</f>
        <v>0.49503176736381665</v>
      </c>
      <c r="G23" s="58">
        <f t="shared" si="1"/>
        <v>23093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104">
        <v>8</v>
      </c>
      <c r="C25" s="45" t="s">
        <v>177</v>
      </c>
      <c r="D25" s="65">
        <v>1632.72</v>
      </c>
      <c r="E25" s="63">
        <v>2326.7199999999998</v>
      </c>
      <c r="F25" s="76">
        <f>(D25-E25)/E25</f>
        <v>-0.29827396506670328</v>
      </c>
      <c r="G25" s="65">
        <v>246</v>
      </c>
      <c r="H25" s="63">
        <v>15</v>
      </c>
      <c r="I25" s="63">
        <f t="shared" ref="I25:I34" si="2">G25/H25</f>
        <v>16.399999999999999</v>
      </c>
      <c r="J25" s="63">
        <v>4</v>
      </c>
      <c r="K25" s="63">
        <v>5</v>
      </c>
      <c r="L25" s="65">
        <v>86503</v>
      </c>
      <c r="M25" s="65">
        <v>13527</v>
      </c>
      <c r="N25" s="61">
        <v>44386</v>
      </c>
      <c r="O25" s="60" t="s">
        <v>32</v>
      </c>
      <c r="P25" s="57"/>
      <c r="Q25" s="88"/>
      <c r="R25" s="88"/>
      <c r="S25" s="88"/>
      <c r="T25" s="88"/>
      <c r="U25" s="89"/>
      <c r="V25" s="89"/>
      <c r="W25" s="89"/>
      <c r="X25" s="56"/>
      <c r="Y25" s="90"/>
      <c r="Z25" s="90"/>
    </row>
    <row r="26" spans="1:26" ht="25.35" customHeight="1">
      <c r="A26" s="59">
        <v>12</v>
      </c>
      <c r="B26" s="104" t="s">
        <v>56</v>
      </c>
      <c r="C26" s="45" t="s">
        <v>218</v>
      </c>
      <c r="D26" s="65">
        <v>1412.37</v>
      </c>
      <c r="E26" s="63" t="s">
        <v>30</v>
      </c>
      <c r="F26" s="63" t="s">
        <v>30</v>
      </c>
      <c r="G26" s="65">
        <v>238</v>
      </c>
      <c r="H26" s="63">
        <v>23</v>
      </c>
      <c r="I26" s="63">
        <f t="shared" si="2"/>
        <v>10.347826086956522</v>
      </c>
      <c r="J26" s="63">
        <v>7</v>
      </c>
      <c r="K26" s="63">
        <v>1</v>
      </c>
      <c r="L26" s="65">
        <v>1412</v>
      </c>
      <c r="M26" s="65">
        <v>238</v>
      </c>
      <c r="N26" s="61">
        <v>44414</v>
      </c>
      <c r="O26" s="60" t="s">
        <v>33</v>
      </c>
      <c r="P26" s="57"/>
      <c r="Q26" s="88"/>
      <c r="R26" s="88"/>
      <c r="S26" s="88"/>
      <c r="T26" s="88"/>
      <c r="U26" s="89"/>
      <c r="V26" s="89"/>
      <c r="W26" s="89"/>
      <c r="X26" s="56"/>
      <c r="Y26" s="90"/>
      <c r="Z26" s="90"/>
    </row>
    <row r="27" spans="1:26" ht="25.35" customHeight="1">
      <c r="A27" s="59">
        <v>13</v>
      </c>
      <c r="B27" s="104" t="s">
        <v>56</v>
      </c>
      <c r="C27" s="45" t="s">
        <v>220</v>
      </c>
      <c r="D27" s="65">
        <v>646</v>
      </c>
      <c r="E27" s="63"/>
      <c r="F27" s="63"/>
      <c r="G27" s="65">
        <v>114</v>
      </c>
      <c r="H27" s="63" t="s">
        <v>30</v>
      </c>
      <c r="I27" s="63" t="s">
        <v>30</v>
      </c>
      <c r="J27" s="63">
        <v>6</v>
      </c>
      <c r="K27" s="63">
        <v>1</v>
      </c>
      <c r="L27" s="65">
        <v>646</v>
      </c>
      <c r="M27" s="65">
        <v>114</v>
      </c>
      <c r="N27" s="61">
        <v>44414</v>
      </c>
      <c r="O27" s="60" t="s">
        <v>221</v>
      </c>
      <c r="P27" s="57"/>
      <c r="Q27" s="88"/>
      <c r="R27" s="88"/>
      <c r="S27" s="88"/>
      <c r="T27" s="88"/>
      <c r="U27" s="89"/>
      <c r="V27" s="89"/>
      <c r="W27" s="89"/>
      <c r="X27" s="56"/>
      <c r="Y27" s="90"/>
      <c r="Z27" s="90"/>
    </row>
    <row r="28" spans="1:26" ht="25.35" customHeight="1">
      <c r="A28" s="59">
        <v>14</v>
      </c>
      <c r="B28" s="104">
        <v>9</v>
      </c>
      <c r="C28" s="45" t="s">
        <v>174</v>
      </c>
      <c r="D28" s="65">
        <v>644.44000000000005</v>
      </c>
      <c r="E28" s="63">
        <v>856.38</v>
      </c>
      <c r="F28" s="76">
        <f>(D28-E28)/E28</f>
        <v>-0.24748359373175452</v>
      </c>
      <c r="G28" s="65">
        <v>136</v>
      </c>
      <c r="H28" s="63">
        <v>9</v>
      </c>
      <c r="I28" s="63">
        <f t="shared" si="2"/>
        <v>15.111111111111111</v>
      </c>
      <c r="J28" s="63">
        <v>3</v>
      </c>
      <c r="K28" s="63">
        <v>6</v>
      </c>
      <c r="L28" s="65">
        <v>43986</v>
      </c>
      <c r="M28" s="65">
        <v>9668</v>
      </c>
      <c r="N28" s="61">
        <v>44379</v>
      </c>
      <c r="O28" s="60" t="s">
        <v>47</v>
      </c>
      <c r="P28" s="57"/>
      <c r="Q28" s="88"/>
      <c r="R28" s="88"/>
      <c r="S28" s="88"/>
      <c r="T28" s="88"/>
      <c r="U28" s="88"/>
      <c r="V28" s="89"/>
      <c r="W28" s="89"/>
      <c r="X28" s="90"/>
      <c r="Y28" s="90"/>
      <c r="Z28" s="56"/>
    </row>
    <row r="29" spans="1:26" ht="25.35" customHeight="1">
      <c r="A29" s="59">
        <v>15</v>
      </c>
      <c r="B29" s="105">
        <v>12</v>
      </c>
      <c r="C29" s="78" t="s">
        <v>127</v>
      </c>
      <c r="D29" s="65">
        <v>630.79</v>
      </c>
      <c r="E29" s="63">
        <v>591.6</v>
      </c>
      <c r="F29" s="76">
        <f>(D29-E29)/E29</f>
        <v>6.6244083840432622E-2</v>
      </c>
      <c r="G29" s="65">
        <v>93</v>
      </c>
      <c r="H29" s="63">
        <v>3</v>
      </c>
      <c r="I29" s="63">
        <f t="shared" si="2"/>
        <v>31</v>
      </c>
      <c r="J29" s="63">
        <v>1</v>
      </c>
      <c r="K29" s="63">
        <v>8</v>
      </c>
      <c r="L29" s="65">
        <v>108970.49</v>
      </c>
      <c r="M29" s="65">
        <v>17412</v>
      </c>
      <c r="N29" s="61">
        <v>44351</v>
      </c>
      <c r="O29" s="60" t="s">
        <v>34</v>
      </c>
      <c r="P29" s="57"/>
      <c r="R29" s="62"/>
      <c r="T29" s="57"/>
      <c r="U29" s="56"/>
      <c r="V29" s="56"/>
      <c r="W29" s="56"/>
      <c r="X29" s="56"/>
      <c r="Y29" s="57"/>
      <c r="Z29" s="56"/>
    </row>
    <row r="30" spans="1:26" ht="25.35" customHeight="1">
      <c r="A30" s="59">
        <v>16</v>
      </c>
      <c r="B30" s="104">
        <v>16</v>
      </c>
      <c r="C30" s="45" t="s">
        <v>190</v>
      </c>
      <c r="D30" s="65">
        <v>350.2</v>
      </c>
      <c r="E30" s="63">
        <v>484.4</v>
      </c>
      <c r="F30" s="76">
        <f>(D30-E30)/E30</f>
        <v>-0.27704376548307186</v>
      </c>
      <c r="G30" s="65">
        <v>62</v>
      </c>
      <c r="H30" s="63">
        <v>5</v>
      </c>
      <c r="I30" s="63">
        <f t="shared" si="2"/>
        <v>12.4</v>
      </c>
      <c r="J30" s="63">
        <v>4</v>
      </c>
      <c r="K30" s="63">
        <v>4</v>
      </c>
      <c r="L30" s="65">
        <v>5695.66</v>
      </c>
      <c r="M30" s="65">
        <v>1027</v>
      </c>
      <c r="N30" s="61">
        <v>44393</v>
      </c>
      <c r="O30" s="60" t="s">
        <v>49</v>
      </c>
      <c r="P30" s="57"/>
      <c r="Q30" s="88"/>
      <c r="R30" s="88"/>
      <c r="S30" s="88"/>
      <c r="T30" s="88"/>
      <c r="U30" s="88"/>
      <c r="V30" s="89"/>
      <c r="W30" s="90"/>
      <c r="X30" s="89"/>
      <c r="Y30" s="56"/>
      <c r="Z30" s="90"/>
    </row>
    <row r="31" spans="1:26" ht="25.35" customHeight="1">
      <c r="A31" s="59">
        <v>17</v>
      </c>
      <c r="B31" s="63" t="s">
        <v>30</v>
      </c>
      <c r="C31" s="45" t="s">
        <v>40</v>
      </c>
      <c r="D31" s="65">
        <v>315</v>
      </c>
      <c r="E31" s="63" t="s">
        <v>30</v>
      </c>
      <c r="F31" s="63" t="s">
        <v>30</v>
      </c>
      <c r="G31" s="65">
        <v>182</v>
      </c>
      <c r="H31" s="63">
        <v>5</v>
      </c>
      <c r="I31" s="63">
        <f t="shared" si="2"/>
        <v>36.4</v>
      </c>
      <c r="J31" s="63">
        <v>2</v>
      </c>
      <c r="K31" s="63" t="s">
        <v>30</v>
      </c>
      <c r="L31" s="65">
        <v>116197.42</v>
      </c>
      <c r="M31" s="65">
        <v>23717</v>
      </c>
      <c r="N31" s="61">
        <v>44106</v>
      </c>
      <c r="O31" s="60" t="s">
        <v>37</v>
      </c>
      <c r="P31" s="57"/>
      <c r="Q31" s="88"/>
      <c r="R31" s="88"/>
      <c r="S31" s="88"/>
      <c r="T31" s="88"/>
      <c r="U31" s="88"/>
      <c r="V31" s="89"/>
      <c r="W31" s="90"/>
      <c r="X31" s="89"/>
      <c r="Y31" s="56"/>
      <c r="Z31" s="90"/>
    </row>
    <row r="32" spans="1:26" ht="25.35" customHeight="1">
      <c r="A32" s="59">
        <v>18</v>
      </c>
      <c r="B32" s="104">
        <v>13</v>
      </c>
      <c r="C32" s="116" t="s">
        <v>159</v>
      </c>
      <c r="D32" s="65">
        <v>230.5</v>
      </c>
      <c r="E32" s="63">
        <v>541.45000000000005</v>
      </c>
      <c r="F32" s="76">
        <f>(D32-E32)/E32</f>
        <v>-0.57429125496352396</v>
      </c>
      <c r="G32" s="65">
        <v>62</v>
      </c>
      <c r="H32" s="63">
        <v>8</v>
      </c>
      <c r="I32" s="63">
        <f t="shared" si="2"/>
        <v>7.75</v>
      </c>
      <c r="J32" s="63">
        <v>3</v>
      </c>
      <c r="K32" s="63">
        <v>7</v>
      </c>
      <c r="L32" s="65">
        <v>46224.35</v>
      </c>
      <c r="M32" s="65">
        <v>10404</v>
      </c>
      <c r="N32" s="61">
        <v>44372</v>
      </c>
      <c r="O32" s="60" t="s">
        <v>37</v>
      </c>
      <c r="P32" s="57"/>
      <c r="Q32" s="88"/>
      <c r="R32" s="88"/>
      <c r="S32" s="88"/>
      <c r="T32" s="88"/>
      <c r="U32" s="89"/>
      <c r="V32" s="89"/>
      <c r="W32" s="89"/>
      <c r="X32" s="56"/>
      <c r="Y32" s="90"/>
      <c r="Z32" s="90"/>
    </row>
    <row r="33" spans="1:26" ht="25.35" customHeight="1">
      <c r="A33" s="59">
        <v>19</v>
      </c>
      <c r="B33" s="106">
        <v>17</v>
      </c>
      <c r="C33" s="45" t="s">
        <v>201</v>
      </c>
      <c r="D33" s="65">
        <v>218.77</v>
      </c>
      <c r="E33" s="63">
        <v>401.6</v>
      </c>
      <c r="F33" s="76">
        <f>(D33-E33)/E33</f>
        <v>-0.45525398406374501</v>
      </c>
      <c r="G33" s="65">
        <v>36</v>
      </c>
      <c r="H33" s="63">
        <v>3</v>
      </c>
      <c r="I33" s="63">
        <f t="shared" si="2"/>
        <v>12</v>
      </c>
      <c r="J33" s="63">
        <v>2</v>
      </c>
      <c r="K33" s="63">
        <v>3</v>
      </c>
      <c r="L33" s="65">
        <v>2760.63</v>
      </c>
      <c r="M33" s="65">
        <v>455</v>
      </c>
      <c r="N33" s="61">
        <v>44400</v>
      </c>
      <c r="O33" s="60" t="s">
        <v>49</v>
      </c>
      <c r="P33" s="57"/>
      <c r="Q33" s="88"/>
      <c r="R33" s="88"/>
      <c r="S33" s="88"/>
      <c r="T33" s="88"/>
      <c r="U33" s="88"/>
      <c r="V33" s="89"/>
      <c r="W33" s="89"/>
      <c r="X33" s="56"/>
      <c r="Y33" s="90"/>
      <c r="Z33" s="90"/>
    </row>
    <row r="34" spans="1:26" ht="25.35" customHeight="1">
      <c r="A34" s="59">
        <v>20</v>
      </c>
      <c r="B34" s="104">
        <v>14</v>
      </c>
      <c r="C34" s="45" t="s">
        <v>123</v>
      </c>
      <c r="D34" s="65">
        <v>212.42</v>
      </c>
      <c r="E34" s="63">
        <v>500.08</v>
      </c>
      <c r="F34" s="76">
        <f>(D34-E34)/E34</f>
        <v>-0.57522796352583583</v>
      </c>
      <c r="G34" s="65">
        <v>44</v>
      </c>
      <c r="H34" s="63">
        <v>3</v>
      </c>
      <c r="I34" s="63">
        <f t="shared" si="2"/>
        <v>14.666666666666666</v>
      </c>
      <c r="J34" s="63">
        <v>1</v>
      </c>
      <c r="K34" s="63">
        <v>10</v>
      </c>
      <c r="L34" s="65">
        <v>81843</v>
      </c>
      <c r="M34" s="65">
        <v>18204</v>
      </c>
      <c r="N34" s="61">
        <v>44351</v>
      </c>
      <c r="O34" s="60" t="s">
        <v>47</v>
      </c>
      <c r="P34" s="57"/>
      <c r="Q34" s="88"/>
      <c r="R34" s="88"/>
      <c r="S34" s="88"/>
      <c r="T34" s="88"/>
      <c r="U34" s="88"/>
      <c r="V34" s="89"/>
      <c r="W34" s="89"/>
      <c r="X34" s="56"/>
      <c r="Y34" s="90"/>
      <c r="Z34" s="90"/>
    </row>
    <row r="35" spans="1:26" ht="25.35" customHeight="1">
      <c r="A35" s="16"/>
      <c r="B35" s="16"/>
      <c r="C35" s="39" t="s">
        <v>76</v>
      </c>
      <c r="D35" s="58">
        <f ca="1">SUM(D23:D37)</f>
        <v>143631.57000000004</v>
      </c>
      <c r="E35" s="58">
        <f ca="1">SUM(E23:E37)</f>
        <v>97932.27</v>
      </c>
      <c r="F35" s="84">
        <f ca="1">(D35-E35)/E35</f>
        <v>0.46664189444398696</v>
      </c>
      <c r="G35" s="58">
        <f ca="1">SUM(G23:G37)</f>
        <v>24216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104">
        <v>24</v>
      </c>
      <c r="C37" s="79" t="s">
        <v>46</v>
      </c>
      <c r="D37" s="65">
        <v>130.71</v>
      </c>
      <c r="E37" s="63">
        <v>22.2</v>
      </c>
      <c r="F37" s="76">
        <f>(D37-E37)/E37</f>
        <v>4.8878378378378384</v>
      </c>
      <c r="G37" s="65">
        <v>24</v>
      </c>
      <c r="H37" s="48">
        <v>1</v>
      </c>
      <c r="I37" s="63">
        <f>G37/H37</f>
        <v>24</v>
      </c>
      <c r="J37" s="63">
        <v>1</v>
      </c>
      <c r="K37" s="63">
        <v>15</v>
      </c>
      <c r="L37" s="65">
        <v>45196</v>
      </c>
      <c r="M37" s="65">
        <v>9404</v>
      </c>
      <c r="N37" s="61">
        <v>44316</v>
      </c>
      <c r="O37" s="60" t="s">
        <v>32</v>
      </c>
      <c r="P37" s="57"/>
      <c r="Q37" s="88"/>
      <c r="R37" s="88"/>
      <c r="S37" s="88"/>
      <c r="T37" s="88"/>
      <c r="U37" s="88"/>
      <c r="V37" s="89"/>
      <c r="W37" s="89"/>
      <c r="X37" s="56"/>
      <c r="Y37" s="90"/>
      <c r="Z37" s="90"/>
    </row>
    <row r="38" spans="1:26" ht="25.35" customHeight="1">
      <c r="A38" s="59">
        <v>22</v>
      </c>
      <c r="B38" s="59">
        <v>18</v>
      </c>
      <c r="C38" s="92" t="s">
        <v>101</v>
      </c>
      <c r="D38" s="65">
        <v>120</v>
      </c>
      <c r="E38" s="65">
        <v>133</v>
      </c>
      <c r="F38" s="76">
        <f>(D38-E38)/E38</f>
        <v>-9.7744360902255634E-2</v>
      </c>
      <c r="G38" s="65">
        <v>20</v>
      </c>
      <c r="H38" s="63" t="s">
        <v>30</v>
      </c>
      <c r="I38" s="63" t="s">
        <v>30</v>
      </c>
      <c r="J38" s="63">
        <v>1</v>
      </c>
      <c r="K38" s="63">
        <v>11</v>
      </c>
      <c r="L38" s="65">
        <v>5607.92</v>
      </c>
      <c r="M38" s="65">
        <v>1126</v>
      </c>
      <c r="N38" s="61">
        <v>44330</v>
      </c>
      <c r="O38" s="60" t="s">
        <v>102</v>
      </c>
      <c r="P38" s="57"/>
      <c r="R38" s="62"/>
      <c r="T38" s="57"/>
      <c r="U38" s="56"/>
      <c r="V38" s="56"/>
      <c r="W38" s="57"/>
      <c r="X38" s="56"/>
      <c r="Y38" s="56"/>
      <c r="Z38" s="56"/>
    </row>
    <row r="39" spans="1:26" ht="25.35" customHeight="1">
      <c r="A39" s="59">
        <v>23</v>
      </c>
      <c r="B39" s="106">
        <v>27</v>
      </c>
      <c r="C39" s="81" t="s">
        <v>38</v>
      </c>
      <c r="D39" s="65">
        <v>109</v>
      </c>
      <c r="E39" s="63">
        <v>7</v>
      </c>
      <c r="F39" s="76">
        <f>(D39-E39)/E39</f>
        <v>14.571428571428571</v>
      </c>
      <c r="G39" s="65">
        <v>26</v>
      </c>
      <c r="H39" s="63">
        <v>2</v>
      </c>
      <c r="I39" s="63">
        <f>G39/H39</f>
        <v>13</v>
      </c>
      <c r="J39" s="63">
        <v>2</v>
      </c>
      <c r="K39" s="63" t="s">
        <v>30</v>
      </c>
      <c r="L39" s="65">
        <v>23474.42</v>
      </c>
      <c r="M39" s="65">
        <v>4256</v>
      </c>
      <c r="N39" s="61">
        <v>44316</v>
      </c>
      <c r="O39" s="60" t="s">
        <v>37</v>
      </c>
      <c r="P39" s="57"/>
      <c r="R39" s="62"/>
      <c r="T39" s="57"/>
      <c r="U39" s="56"/>
      <c r="V39" s="56"/>
      <c r="W39" s="57"/>
      <c r="X39" s="56"/>
      <c r="Y39" s="56"/>
      <c r="Z39" s="56"/>
    </row>
    <row r="40" spans="1:26" ht="25.35" customHeight="1">
      <c r="A40" s="59">
        <v>24</v>
      </c>
      <c r="B40" s="63" t="s">
        <v>30</v>
      </c>
      <c r="C40" s="92" t="s">
        <v>189</v>
      </c>
      <c r="D40" s="65">
        <v>100</v>
      </c>
      <c r="E40" s="63" t="s">
        <v>30</v>
      </c>
      <c r="F40" s="63" t="s">
        <v>30</v>
      </c>
      <c r="G40" s="65">
        <v>50</v>
      </c>
      <c r="H40" s="48">
        <v>6</v>
      </c>
      <c r="I40" s="63">
        <f>G40/H40</f>
        <v>8.3333333333333339</v>
      </c>
      <c r="J40" s="63">
        <v>3</v>
      </c>
      <c r="K40" s="63" t="s">
        <v>30</v>
      </c>
      <c r="L40" s="65">
        <v>246368</v>
      </c>
      <c r="M40" s="65">
        <v>51202</v>
      </c>
      <c r="N40" s="61">
        <v>43840</v>
      </c>
      <c r="O40" s="60" t="s">
        <v>32</v>
      </c>
      <c r="P40" s="57"/>
      <c r="R40" s="62"/>
      <c r="T40" s="57"/>
      <c r="U40" s="56"/>
      <c r="V40" s="56"/>
      <c r="W40" s="56"/>
      <c r="X40" s="56"/>
      <c r="Y40" s="57"/>
      <c r="Z40" s="56"/>
    </row>
    <row r="41" spans="1:26" ht="25.35" customHeight="1">
      <c r="A41" s="59">
        <v>25</v>
      </c>
      <c r="B41" s="66" t="s">
        <v>30</v>
      </c>
      <c r="C41" s="45" t="s">
        <v>161</v>
      </c>
      <c r="D41" s="65">
        <v>64</v>
      </c>
      <c r="E41" s="63" t="s">
        <v>30</v>
      </c>
      <c r="F41" s="63" t="s">
        <v>30</v>
      </c>
      <c r="G41" s="65">
        <v>32</v>
      </c>
      <c r="H41" s="63">
        <v>3</v>
      </c>
      <c r="I41" s="63">
        <f>G41/H41</f>
        <v>10.666666666666666</v>
      </c>
      <c r="J41" s="63">
        <v>3</v>
      </c>
      <c r="K41" s="63" t="s">
        <v>30</v>
      </c>
      <c r="L41" s="65">
        <v>817206</v>
      </c>
      <c r="M41" s="65">
        <v>154694</v>
      </c>
      <c r="N41" s="61">
        <v>43665</v>
      </c>
      <c r="O41" s="60" t="s">
        <v>32</v>
      </c>
      <c r="P41" s="57"/>
      <c r="Q41" s="88"/>
      <c r="R41" s="88"/>
      <c r="T41" s="88"/>
      <c r="U41" s="88"/>
      <c r="V41" s="89"/>
      <c r="W41" s="89"/>
      <c r="X41" s="56"/>
      <c r="Y41" s="90"/>
      <c r="Z41" s="90"/>
    </row>
    <row r="42" spans="1:26" ht="25.35" customHeight="1">
      <c r="A42" s="59">
        <v>26</v>
      </c>
      <c r="B42" s="105">
        <v>22</v>
      </c>
      <c r="C42" s="82" t="s">
        <v>67</v>
      </c>
      <c r="D42" s="65">
        <v>44.5</v>
      </c>
      <c r="E42" s="63">
        <v>46</v>
      </c>
      <c r="F42" s="76">
        <f>(D42-E42)/E42</f>
        <v>-3.2608695652173912E-2</v>
      </c>
      <c r="G42" s="65">
        <v>15</v>
      </c>
      <c r="H42" s="63">
        <v>1</v>
      </c>
      <c r="I42" s="63">
        <f>G42/H42</f>
        <v>15</v>
      </c>
      <c r="J42" s="63">
        <v>1</v>
      </c>
      <c r="K42" s="63">
        <v>14</v>
      </c>
      <c r="L42" s="65">
        <v>23731</v>
      </c>
      <c r="M42" s="65">
        <v>4179</v>
      </c>
      <c r="N42" s="61">
        <v>44323</v>
      </c>
      <c r="O42" s="60" t="s">
        <v>32</v>
      </c>
      <c r="P42" s="57"/>
      <c r="R42" s="62"/>
      <c r="T42" s="57"/>
      <c r="U42" s="56"/>
      <c r="V42" s="56"/>
      <c r="W42" s="57"/>
      <c r="X42" s="56"/>
      <c r="Y42" s="56"/>
      <c r="Z42" s="56"/>
    </row>
    <row r="43" spans="1:26" ht="25.35" customHeight="1">
      <c r="A43" s="59">
        <v>27</v>
      </c>
      <c r="B43" s="63" t="s">
        <v>30</v>
      </c>
      <c r="C43" s="64" t="s">
        <v>140</v>
      </c>
      <c r="D43" s="65">
        <v>42</v>
      </c>
      <c r="E43" s="63" t="s">
        <v>30</v>
      </c>
      <c r="F43" s="63" t="s">
        <v>30</v>
      </c>
      <c r="G43" s="65">
        <v>21</v>
      </c>
      <c r="H43" s="48">
        <v>2</v>
      </c>
      <c r="I43" s="63">
        <f>G43/H43</f>
        <v>10.5</v>
      </c>
      <c r="J43" s="63">
        <v>1</v>
      </c>
      <c r="K43" s="63" t="s">
        <v>30</v>
      </c>
      <c r="L43" s="65">
        <v>89836</v>
      </c>
      <c r="M43" s="65">
        <v>20960</v>
      </c>
      <c r="N43" s="61">
        <v>43875</v>
      </c>
      <c r="O43" s="60" t="s">
        <v>37</v>
      </c>
      <c r="P43" s="57"/>
      <c r="Q43" s="88"/>
      <c r="R43" s="88"/>
      <c r="S43" s="88"/>
      <c r="T43" s="88"/>
      <c r="U43" s="88"/>
      <c r="V43" s="89"/>
      <c r="W43" s="89"/>
      <c r="X43" s="56"/>
      <c r="Y43" s="90"/>
      <c r="Z43" s="90"/>
    </row>
    <row r="44" spans="1:26" ht="25.35" customHeight="1">
      <c r="A44" s="16"/>
      <c r="B44" s="16"/>
      <c r="C44" s="39" t="s">
        <v>164</v>
      </c>
      <c r="D44" s="58">
        <f ca="1">SUM(D35:D43)</f>
        <v>144111.07000000004</v>
      </c>
      <c r="E44" s="58">
        <f t="shared" ref="E44:G44" ca="1" si="3">SUM(E35:E43)</f>
        <v>98118.27</v>
      </c>
      <c r="F44" s="84">
        <f t="shared" ref="F44" ca="1" si="4">(D44-E44)/E44</f>
        <v>0.46874858270534153</v>
      </c>
      <c r="G44" s="58">
        <f t="shared" ca="1" si="3"/>
        <v>24380</v>
      </c>
      <c r="H44" s="58"/>
      <c r="I44" s="19"/>
      <c r="J44" s="18"/>
      <c r="K44" s="20"/>
      <c r="L44" s="21"/>
      <c r="M44" s="25"/>
      <c r="N44" s="22"/>
      <c r="O44" s="77"/>
    </row>
    <row r="45" spans="1:26" ht="23.1" customHeight="1"/>
    <row r="46" spans="1:26" ht="17.25" customHeight="1"/>
    <row r="47" spans="1:26" ht="16.5" customHeight="1"/>
    <row r="60" spans="16:18">
      <c r="R60" s="57"/>
    </row>
    <row r="63" spans="16:18">
      <c r="P63" s="57"/>
    </row>
    <row r="67" ht="12" customHeight="1"/>
  </sheetData>
  <sortState xmlns:xlrd2="http://schemas.microsoft.com/office/spreadsheetml/2017/richdata2" ref="B13:O43">
    <sortCondition descending="1" ref="D13:D43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C9B55-59DB-427D-AE5F-B119521199D9}">
  <dimension ref="A1:Z67"/>
  <sheetViews>
    <sheetView topLeftCell="A2" zoomScale="60" zoomScaleNormal="60" workbookViewId="0">
      <selection activeCell="C27" sqref="C27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3.6640625" style="55" customWidth="1"/>
    <col min="24" max="24" width="12" style="55" bestFit="1" customWidth="1"/>
    <col min="25" max="25" width="8.88671875" style="55"/>
    <col min="26" max="26" width="14.88671875" style="55" customWidth="1"/>
    <col min="27" max="16384" width="8.88671875" style="55"/>
  </cols>
  <sheetData>
    <row r="1" spans="1:26" ht="19.5" customHeight="1">
      <c r="E1" s="2" t="s">
        <v>205</v>
      </c>
      <c r="F1" s="2"/>
      <c r="G1" s="2"/>
      <c r="H1" s="2"/>
      <c r="I1" s="2"/>
    </row>
    <row r="2" spans="1:26" ht="19.5" customHeight="1">
      <c r="E2" s="2" t="s">
        <v>206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203</v>
      </c>
      <c r="E6" s="4" t="s">
        <v>193</v>
      </c>
      <c r="F6" s="177"/>
      <c r="G6" s="4" t="s">
        <v>203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30"/>
      <c r="E9" s="130"/>
      <c r="F9" s="176" t="s">
        <v>15</v>
      </c>
      <c r="G9" s="130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Z9" s="57"/>
    </row>
    <row r="10" spans="1:26" ht="21.6">
      <c r="A10" s="174"/>
      <c r="B10" s="174"/>
      <c r="C10" s="177"/>
      <c r="D10" s="135" t="s">
        <v>204</v>
      </c>
      <c r="E10" s="135" t="s">
        <v>215</v>
      </c>
      <c r="F10" s="177"/>
      <c r="G10" s="135" t="s">
        <v>204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Z10" s="57"/>
    </row>
    <row r="11" spans="1:26">
      <c r="A11" s="174"/>
      <c r="B11" s="174"/>
      <c r="C11" s="177"/>
      <c r="D11" s="131" t="s">
        <v>14</v>
      </c>
      <c r="E11" s="4" t="s">
        <v>14</v>
      </c>
      <c r="F11" s="177"/>
      <c r="G11" s="131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Z11" s="57"/>
    </row>
    <row r="12" spans="1:26" ht="15.6" customHeight="1" thickBot="1">
      <c r="A12" s="174"/>
      <c r="B12" s="175"/>
      <c r="C12" s="178"/>
      <c r="D12" s="132"/>
      <c r="E12" s="5" t="s">
        <v>2</v>
      </c>
      <c r="F12" s="178"/>
      <c r="G12" s="132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90"/>
      <c r="X12" s="89"/>
      <c r="Z12" s="90"/>
    </row>
    <row r="13" spans="1:26" ht="25.35" customHeight="1">
      <c r="A13" s="59">
        <v>1</v>
      </c>
      <c r="B13" s="104" t="s">
        <v>56</v>
      </c>
      <c r="C13" s="45" t="s">
        <v>208</v>
      </c>
      <c r="D13" s="65">
        <v>33882.58</v>
      </c>
      <c r="E13" s="63" t="s">
        <v>30</v>
      </c>
      <c r="F13" s="63" t="s">
        <v>30</v>
      </c>
      <c r="G13" s="65">
        <v>5099</v>
      </c>
      <c r="H13" s="63">
        <v>235</v>
      </c>
      <c r="I13" s="63">
        <f t="shared" ref="I13:I22" si="0">G13/H13</f>
        <v>21.697872340425533</v>
      </c>
      <c r="J13" s="63">
        <v>18</v>
      </c>
      <c r="K13" s="63">
        <v>1</v>
      </c>
      <c r="L13" s="65">
        <v>40909.68</v>
      </c>
      <c r="M13" s="65">
        <v>6137</v>
      </c>
      <c r="N13" s="61">
        <v>44407</v>
      </c>
      <c r="O13" s="60" t="s">
        <v>207</v>
      </c>
      <c r="P13" s="57"/>
      <c r="Q13" s="88"/>
      <c r="R13" s="88"/>
      <c r="S13" s="88"/>
      <c r="T13" s="88"/>
      <c r="U13" s="89"/>
      <c r="V13" s="89"/>
      <c r="W13" s="90"/>
      <c r="X13" s="89"/>
      <c r="Y13" s="56"/>
      <c r="Z13" s="90"/>
    </row>
    <row r="14" spans="1:26" ht="25.35" customHeight="1">
      <c r="A14" s="59">
        <v>2</v>
      </c>
      <c r="B14" s="104">
        <v>1</v>
      </c>
      <c r="C14" s="45" t="s">
        <v>199</v>
      </c>
      <c r="D14" s="65">
        <v>21645.94</v>
      </c>
      <c r="E14" s="63">
        <v>26858.26</v>
      </c>
      <c r="F14" s="76">
        <f>(D14-E14)/E14</f>
        <v>-0.19406767229150362</v>
      </c>
      <c r="G14" s="65">
        <v>4530</v>
      </c>
      <c r="H14" s="63">
        <v>151</v>
      </c>
      <c r="I14" s="63">
        <f t="shared" si="0"/>
        <v>30</v>
      </c>
      <c r="J14" s="63">
        <v>18</v>
      </c>
      <c r="K14" s="63">
        <v>2</v>
      </c>
      <c r="L14" s="65">
        <v>77474</v>
      </c>
      <c r="M14" s="65">
        <v>16441</v>
      </c>
      <c r="N14" s="61">
        <v>44400</v>
      </c>
      <c r="O14" s="77" t="s">
        <v>32</v>
      </c>
      <c r="P14" s="57"/>
      <c r="Q14" s="88"/>
      <c r="R14" s="88"/>
      <c r="S14" s="88"/>
      <c r="T14" s="88"/>
      <c r="U14" s="89"/>
      <c r="V14" s="89"/>
      <c r="W14" s="90"/>
      <c r="X14" s="89"/>
      <c r="Y14" s="56"/>
      <c r="Z14" s="90"/>
    </row>
    <row r="15" spans="1:26" ht="25.35" customHeight="1">
      <c r="A15" s="59">
        <v>3</v>
      </c>
      <c r="B15" s="104" t="s">
        <v>56</v>
      </c>
      <c r="C15" s="45" t="s">
        <v>210</v>
      </c>
      <c r="D15" s="65">
        <v>10236.58</v>
      </c>
      <c r="E15" s="63" t="s">
        <v>30</v>
      </c>
      <c r="F15" s="63" t="s">
        <v>30</v>
      </c>
      <c r="G15" s="65">
        <v>1724</v>
      </c>
      <c r="H15" s="63">
        <v>112</v>
      </c>
      <c r="I15" s="63">
        <f t="shared" si="0"/>
        <v>15.392857142857142</v>
      </c>
      <c r="J15" s="63">
        <v>15</v>
      </c>
      <c r="K15" s="63">
        <v>1</v>
      </c>
      <c r="L15" s="65">
        <v>10623</v>
      </c>
      <c r="M15" s="65">
        <v>1793</v>
      </c>
      <c r="N15" s="61">
        <v>44407</v>
      </c>
      <c r="O15" s="60" t="s">
        <v>32</v>
      </c>
      <c r="P15" s="57"/>
      <c r="Q15" s="88"/>
      <c r="R15" s="88"/>
      <c r="S15" s="88"/>
      <c r="T15" s="88"/>
      <c r="U15" s="89"/>
      <c r="V15" s="89"/>
      <c r="W15" s="90"/>
      <c r="X15" s="89"/>
      <c r="Y15" s="56"/>
      <c r="Z15" s="90"/>
    </row>
    <row r="16" spans="1:26" ht="25.35" customHeight="1">
      <c r="A16" s="59">
        <v>4</v>
      </c>
      <c r="B16" s="104">
        <v>2</v>
      </c>
      <c r="C16" s="45" t="s">
        <v>186</v>
      </c>
      <c r="D16" s="65">
        <v>9345.0400000000009</v>
      </c>
      <c r="E16" s="63">
        <v>14107.83</v>
      </c>
      <c r="F16" s="76">
        <f t="shared" ref="F16:F21" si="1">(D16-E16)/E16</f>
        <v>-0.33759904960578624</v>
      </c>
      <c r="G16" s="65">
        <v>1860</v>
      </c>
      <c r="H16" s="63">
        <v>90</v>
      </c>
      <c r="I16" s="63">
        <f t="shared" si="0"/>
        <v>20.666666666666668</v>
      </c>
      <c r="J16" s="63">
        <v>14</v>
      </c>
      <c r="K16" s="63">
        <v>3</v>
      </c>
      <c r="L16" s="65">
        <v>103143.63</v>
      </c>
      <c r="M16" s="65">
        <v>20941</v>
      </c>
      <c r="N16" s="61">
        <v>44393</v>
      </c>
      <c r="O16" s="60" t="s">
        <v>34</v>
      </c>
      <c r="P16" s="57"/>
      <c r="Q16" s="88"/>
      <c r="R16" s="88"/>
      <c r="S16" s="88"/>
      <c r="T16" s="88"/>
      <c r="U16" s="89"/>
      <c r="V16" s="89"/>
      <c r="W16" s="90"/>
      <c r="X16" s="89"/>
      <c r="Y16" s="56"/>
      <c r="Z16" s="90"/>
    </row>
    <row r="17" spans="1:26" ht="25.35" customHeight="1">
      <c r="A17" s="59">
        <v>5</v>
      </c>
      <c r="B17" s="104">
        <v>3</v>
      </c>
      <c r="C17" s="45" t="s">
        <v>187</v>
      </c>
      <c r="D17" s="65">
        <v>6667.37</v>
      </c>
      <c r="E17" s="63">
        <v>7970.01</v>
      </c>
      <c r="F17" s="76">
        <f t="shared" si="1"/>
        <v>-0.16344270584353096</v>
      </c>
      <c r="G17" s="65">
        <v>1023</v>
      </c>
      <c r="H17" s="63">
        <v>44</v>
      </c>
      <c r="I17" s="63">
        <f t="shared" si="0"/>
        <v>23.25</v>
      </c>
      <c r="J17" s="63">
        <v>8</v>
      </c>
      <c r="K17" s="63">
        <v>3</v>
      </c>
      <c r="L17" s="65">
        <v>51690.03</v>
      </c>
      <c r="M17" s="65">
        <v>8331</v>
      </c>
      <c r="N17" s="61">
        <v>44393</v>
      </c>
      <c r="O17" s="60" t="s">
        <v>64</v>
      </c>
      <c r="P17" s="57"/>
      <c r="Q17" s="88"/>
      <c r="R17" s="88"/>
      <c r="S17" s="88"/>
      <c r="T17" s="88"/>
      <c r="U17" s="89"/>
      <c r="V17" s="89"/>
      <c r="W17" s="90"/>
      <c r="X17" s="89"/>
      <c r="Y17" s="56"/>
      <c r="Z17" s="90"/>
    </row>
    <row r="18" spans="1:26" ht="25.35" customHeight="1">
      <c r="A18" s="59">
        <v>6</v>
      </c>
      <c r="B18" s="104">
        <v>5</v>
      </c>
      <c r="C18" s="45" t="s">
        <v>160</v>
      </c>
      <c r="D18" s="65">
        <v>5976.18</v>
      </c>
      <c r="E18" s="63">
        <v>6486.75</v>
      </c>
      <c r="F18" s="76">
        <f t="shared" si="1"/>
        <v>-7.8709677419354793E-2</v>
      </c>
      <c r="G18" s="65">
        <v>906</v>
      </c>
      <c r="H18" s="63">
        <v>47</v>
      </c>
      <c r="I18" s="63">
        <f t="shared" si="0"/>
        <v>19.276595744680851</v>
      </c>
      <c r="J18" s="63">
        <v>8</v>
      </c>
      <c r="K18" s="63">
        <v>6</v>
      </c>
      <c r="L18" s="65">
        <v>198110</v>
      </c>
      <c r="M18" s="65">
        <v>31301</v>
      </c>
      <c r="N18" s="61">
        <v>44372</v>
      </c>
      <c r="O18" s="60" t="s">
        <v>47</v>
      </c>
      <c r="P18" s="57"/>
      <c r="Q18" s="88"/>
      <c r="R18" s="88"/>
      <c r="S18" s="88"/>
      <c r="T18" s="88"/>
      <c r="U18" s="89"/>
      <c r="V18" s="89"/>
      <c r="W18" s="90"/>
      <c r="X18" s="89"/>
      <c r="Y18" s="56"/>
      <c r="Z18" s="90"/>
    </row>
    <row r="19" spans="1:26" ht="25.35" customHeight="1">
      <c r="A19" s="59">
        <v>7</v>
      </c>
      <c r="B19" s="104">
        <v>4</v>
      </c>
      <c r="C19" s="45" t="s">
        <v>198</v>
      </c>
      <c r="D19" s="65">
        <v>4454.1499999999996</v>
      </c>
      <c r="E19" s="63">
        <v>7193.82</v>
      </c>
      <c r="F19" s="76">
        <f t="shared" si="1"/>
        <v>-0.38083660697654376</v>
      </c>
      <c r="G19" s="65">
        <v>684</v>
      </c>
      <c r="H19" s="63">
        <v>46</v>
      </c>
      <c r="I19" s="63">
        <f t="shared" si="0"/>
        <v>14.869565217391305</v>
      </c>
      <c r="J19" s="63">
        <v>10</v>
      </c>
      <c r="K19" s="63">
        <v>2</v>
      </c>
      <c r="L19" s="65">
        <v>18907</v>
      </c>
      <c r="M19" s="65">
        <v>3140</v>
      </c>
      <c r="N19" s="61">
        <v>44400</v>
      </c>
      <c r="O19" s="60" t="s">
        <v>47</v>
      </c>
      <c r="P19" s="57"/>
      <c r="Q19" s="88"/>
      <c r="R19" s="88"/>
      <c r="S19" s="88"/>
      <c r="T19" s="88"/>
      <c r="U19" s="89"/>
      <c r="V19" s="89"/>
      <c r="W19" s="90"/>
      <c r="X19" s="89"/>
      <c r="Y19" s="56"/>
      <c r="Z19" s="90"/>
    </row>
    <row r="20" spans="1:26" ht="25.35" customHeight="1">
      <c r="A20" s="59">
        <v>8</v>
      </c>
      <c r="B20" s="104">
        <v>6</v>
      </c>
      <c r="C20" s="45" t="s">
        <v>177</v>
      </c>
      <c r="D20" s="65">
        <v>2326.7199999999998</v>
      </c>
      <c r="E20" s="63">
        <v>3679.7</v>
      </c>
      <c r="F20" s="76">
        <f t="shared" si="1"/>
        <v>-0.36768758322689354</v>
      </c>
      <c r="G20" s="65">
        <v>371</v>
      </c>
      <c r="H20" s="63">
        <v>24</v>
      </c>
      <c r="I20" s="63">
        <f t="shared" si="0"/>
        <v>15.458333333333334</v>
      </c>
      <c r="J20" s="63">
        <v>6</v>
      </c>
      <c r="K20" s="63">
        <v>4</v>
      </c>
      <c r="L20" s="65">
        <v>82561</v>
      </c>
      <c r="M20" s="65">
        <v>12863</v>
      </c>
      <c r="N20" s="61">
        <v>44386</v>
      </c>
      <c r="O20" s="60" t="s">
        <v>32</v>
      </c>
      <c r="P20" s="57"/>
      <c r="Q20" s="88"/>
      <c r="R20" s="88"/>
      <c r="S20" s="88"/>
      <c r="T20" s="88"/>
      <c r="U20" s="89"/>
      <c r="V20" s="89"/>
      <c r="W20" s="90"/>
      <c r="X20" s="89"/>
      <c r="Y20" s="56"/>
      <c r="Z20" s="90"/>
    </row>
    <row r="21" spans="1:26" ht="25.35" customHeight="1">
      <c r="A21" s="59">
        <v>9</v>
      </c>
      <c r="B21" s="104">
        <v>8</v>
      </c>
      <c r="C21" s="45" t="s">
        <v>174</v>
      </c>
      <c r="D21" s="65">
        <v>856.38</v>
      </c>
      <c r="E21" s="63">
        <v>1268.08</v>
      </c>
      <c r="F21" s="76">
        <f t="shared" si="1"/>
        <v>-0.3246640590499022</v>
      </c>
      <c r="G21" s="65">
        <v>175</v>
      </c>
      <c r="H21" s="63">
        <v>18</v>
      </c>
      <c r="I21" s="63">
        <f t="shared" si="0"/>
        <v>9.7222222222222214</v>
      </c>
      <c r="J21" s="63">
        <v>6</v>
      </c>
      <c r="K21" s="63">
        <v>5</v>
      </c>
      <c r="L21" s="65">
        <v>42285</v>
      </c>
      <c r="M21" s="65">
        <v>9284</v>
      </c>
      <c r="N21" s="61">
        <v>44379</v>
      </c>
      <c r="O21" s="60" t="s">
        <v>47</v>
      </c>
      <c r="P21" s="57"/>
      <c r="Q21" s="88"/>
      <c r="R21" s="88"/>
      <c r="S21" s="88"/>
      <c r="T21" s="88"/>
      <c r="U21" s="89"/>
      <c r="V21" s="89"/>
      <c r="W21" s="90"/>
      <c r="X21" s="89"/>
      <c r="Y21" s="56"/>
      <c r="Z21" s="90"/>
    </row>
    <row r="22" spans="1:26" ht="25.35" customHeight="1">
      <c r="A22" s="59">
        <v>10</v>
      </c>
      <c r="B22" s="104" t="s">
        <v>56</v>
      </c>
      <c r="C22" s="45" t="s">
        <v>209</v>
      </c>
      <c r="D22" s="65">
        <v>741.73</v>
      </c>
      <c r="E22" s="63" t="s">
        <v>30</v>
      </c>
      <c r="F22" s="63" t="s">
        <v>30</v>
      </c>
      <c r="G22" s="65">
        <v>129</v>
      </c>
      <c r="H22" s="63">
        <v>48</v>
      </c>
      <c r="I22" s="63">
        <f t="shared" si="0"/>
        <v>2.6875</v>
      </c>
      <c r="J22" s="63">
        <v>9</v>
      </c>
      <c r="K22" s="63">
        <v>1</v>
      </c>
      <c r="L22" s="65">
        <v>741.73</v>
      </c>
      <c r="M22" s="65">
        <v>129</v>
      </c>
      <c r="N22" s="61">
        <v>44407</v>
      </c>
      <c r="O22" s="60" t="s">
        <v>37</v>
      </c>
      <c r="P22" s="57"/>
      <c r="Q22" s="88"/>
      <c r="R22" s="88"/>
      <c r="S22" s="88"/>
      <c r="T22" s="88"/>
      <c r="U22" s="89"/>
      <c r="V22" s="89"/>
      <c r="W22" s="90"/>
      <c r="X22" s="89"/>
      <c r="Y22" s="56"/>
      <c r="Z22" s="90"/>
    </row>
    <row r="23" spans="1:26" ht="25.35" customHeight="1">
      <c r="A23" s="16"/>
      <c r="B23" s="16"/>
      <c r="C23" s="39" t="s">
        <v>29</v>
      </c>
      <c r="D23" s="58">
        <f>SUM(D13:D22)</f>
        <v>96132.67</v>
      </c>
      <c r="E23" s="58">
        <f t="shared" ref="E23:G23" si="2">SUM(E13:E22)</f>
        <v>67564.45</v>
      </c>
      <c r="F23" s="84">
        <f t="shared" ref="F23" si="3">(D23-E23)/E23</f>
        <v>0.42282916533768872</v>
      </c>
      <c r="G23" s="58">
        <f t="shared" si="2"/>
        <v>16501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104">
        <v>10</v>
      </c>
      <c r="C25" s="45" t="s">
        <v>169</v>
      </c>
      <c r="D25" s="65">
        <v>600</v>
      </c>
      <c r="E25" s="63">
        <v>1122</v>
      </c>
      <c r="F25" s="76">
        <f t="shared" ref="F25:F30" si="4">(D25-E25)/E25</f>
        <v>-0.46524064171122997</v>
      </c>
      <c r="G25" s="65">
        <v>101</v>
      </c>
      <c r="H25" s="63">
        <v>7</v>
      </c>
      <c r="I25" s="63">
        <f t="shared" ref="I25:I31" si="5">G25/H25</f>
        <v>14.428571428571429</v>
      </c>
      <c r="J25" s="63">
        <v>5</v>
      </c>
      <c r="K25" s="63">
        <v>5</v>
      </c>
      <c r="L25" s="65">
        <v>8569.58</v>
      </c>
      <c r="M25" s="65">
        <v>1619</v>
      </c>
      <c r="N25" s="61">
        <v>44379</v>
      </c>
      <c r="O25" s="60" t="s">
        <v>170</v>
      </c>
      <c r="P25" s="57"/>
      <c r="Q25" s="88"/>
      <c r="R25" s="88"/>
      <c r="S25" s="88"/>
      <c r="T25" s="88"/>
      <c r="U25" s="89"/>
      <c r="V25" s="89"/>
      <c r="W25" s="90"/>
      <c r="X25" s="89"/>
      <c r="Y25" s="56"/>
      <c r="Z25" s="90"/>
    </row>
    <row r="26" spans="1:26" ht="25.35" customHeight="1">
      <c r="A26" s="59">
        <v>12</v>
      </c>
      <c r="B26" s="104">
        <v>14</v>
      </c>
      <c r="C26" s="45" t="s">
        <v>127</v>
      </c>
      <c r="D26" s="65">
        <v>591.6</v>
      </c>
      <c r="E26" s="63">
        <v>596.20000000000005</v>
      </c>
      <c r="F26" s="76">
        <f t="shared" si="4"/>
        <v>-7.7155317007715904E-3</v>
      </c>
      <c r="G26" s="65">
        <v>83</v>
      </c>
      <c r="H26" s="63">
        <v>3</v>
      </c>
      <c r="I26" s="63">
        <f t="shared" si="5"/>
        <v>27.666666666666668</v>
      </c>
      <c r="J26" s="63">
        <v>1</v>
      </c>
      <c r="K26" s="63">
        <v>7</v>
      </c>
      <c r="L26" s="65">
        <v>107531.5</v>
      </c>
      <c r="M26" s="65">
        <v>17200</v>
      </c>
      <c r="N26" s="61">
        <v>44351</v>
      </c>
      <c r="O26" s="60" t="s">
        <v>34</v>
      </c>
      <c r="P26" s="57"/>
      <c r="Q26" s="88"/>
      <c r="R26" s="88"/>
      <c r="S26" s="88"/>
      <c r="T26" s="88"/>
      <c r="U26" s="88"/>
      <c r="V26" s="89"/>
      <c r="W26" s="90"/>
      <c r="X26" s="89"/>
      <c r="Y26" s="56"/>
      <c r="Z26" s="90"/>
    </row>
    <row r="27" spans="1:26" ht="25.35" customHeight="1">
      <c r="A27" s="59">
        <v>13</v>
      </c>
      <c r="B27" s="104">
        <v>11</v>
      </c>
      <c r="C27" s="116" t="s">
        <v>159</v>
      </c>
      <c r="D27" s="65">
        <v>541.45000000000005</v>
      </c>
      <c r="E27" s="63">
        <v>1038.58</v>
      </c>
      <c r="F27" s="76">
        <f t="shared" si="4"/>
        <v>-0.47866317471932823</v>
      </c>
      <c r="G27" s="65">
        <v>122</v>
      </c>
      <c r="H27" s="63">
        <v>18</v>
      </c>
      <c r="I27" s="63">
        <f t="shared" si="5"/>
        <v>6.7777777777777777</v>
      </c>
      <c r="J27" s="63">
        <v>5</v>
      </c>
      <c r="K27" s="63">
        <v>6</v>
      </c>
      <c r="L27" s="65">
        <v>45062.96</v>
      </c>
      <c r="M27" s="65">
        <v>10106</v>
      </c>
      <c r="N27" s="61">
        <v>44372</v>
      </c>
      <c r="O27" s="60" t="s">
        <v>37</v>
      </c>
      <c r="P27" s="57"/>
      <c r="Q27" s="88"/>
      <c r="R27" s="88"/>
      <c r="S27" s="88"/>
      <c r="T27" s="88"/>
      <c r="U27" s="88"/>
      <c r="V27" s="89"/>
      <c r="W27" s="90"/>
      <c r="X27" s="89"/>
      <c r="Y27" s="56"/>
      <c r="Z27" s="90"/>
    </row>
    <row r="28" spans="1:26" ht="25.35" customHeight="1">
      <c r="A28" s="59">
        <v>14</v>
      </c>
      <c r="B28" s="104">
        <v>9</v>
      </c>
      <c r="C28" s="45" t="s">
        <v>123</v>
      </c>
      <c r="D28" s="65">
        <v>500.08</v>
      </c>
      <c r="E28" s="63">
        <v>1133.5999999999999</v>
      </c>
      <c r="F28" s="76">
        <f t="shared" si="4"/>
        <v>-0.5588567395906846</v>
      </c>
      <c r="G28" s="65">
        <v>104</v>
      </c>
      <c r="H28" s="63">
        <v>11</v>
      </c>
      <c r="I28" s="63">
        <f t="shared" si="5"/>
        <v>9.454545454545455</v>
      </c>
      <c r="J28" s="63">
        <v>3</v>
      </c>
      <c r="K28" s="63">
        <v>9</v>
      </c>
      <c r="L28" s="65">
        <v>80805</v>
      </c>
      <c r="M28" s="65">
        <v>17963</v>
      </c>
      <c r="N28" s="61">
        <v>44351</v>
      </c>
      <c r="O28" s="60" t="s">
        <v>47</v>
      </c>
      <c r="P28" s="57"/>
      <c r="Q28" s="88"/>
      <c r="R28" s="88"/>
      <c r="S28" s="88"/>
      <c r="T28" s="88"/>
      <c r="U28" s="88"/>
      <c r="V28" s="89"/>
      <c r="W28" s="90"/>
      <c r="X28" s="89"/>
      <c r="Y28" s="56"/>
      <c r="Z28" s="90"/>
    </row>
    <row r="29" spans="1:26" ht="25.35" customHeight="1">
      <c r="A29" s="59">
        <v>15</v>
      </c>
      <c r="B29" s="104">
        <v>7</v>
      </c>
      <c r="C29" s="45" t="s">
        <v>197</v>
      </c>
      <c r="D29" s="65">
        <v>497.23</v>
      </c>
      <c r="E29" s="63">
        <v>2637.2</v>
      </c>
      <c r="F29" s="76">
        <f t="shared" si="4"/>
        <v>-0.81145533141210369</v>
      </c>
      <c r="G29" s="65">
        <v>79</v>
      </c>
      <c r="H29" s="63">
        <v>16</v>
      </c>
      <c r="I29" s="63">
        <f t="shared" si="5"/>
        <v>4.9375</v>
      </c>
      <c r="J29" s="63">
        <v>7</v>
      </c>
      <c r="K29" s="63">
        <v>2</v>
      </c>
      <c r="L29" s="65">
        <v>5117</v>
      </c>
      <c r="M29" s="65">
        <v>839</v>
      </c>
      <c r="N29" s="61">
        <v>44400</v>
      </c>
      <c r="O29" s="60" t="s">
        <v>113</v>
      </c>
      <c r="P29" s="57"/>
      <c r="R29" s="62"/>
      <c r="T29" s="57"/>
      <c r="U29" s="56"/>
      <c r="V29" s="56"/>
      <c r="W29" s="56"/>
      <c r="X29" s="57"/>
      <c r="Y29" s="56"/>
      <c r="Z29" s="56"/>
    </row>
    <row r="30" spans="1:26" ht="25.35" customHeight="1">
      <c r="A30" s="59">
        <v>16</v>
      </c>
      <c r="B30" s="104">
        <v>13</v>
      </c>
      <c r="C30" s="45" t="s">
        <v>190</v>
      </c>
      <c r="D30" s="65">
        <v>484.4</v>
      </c>
      <c r="E30" s="63">
        <v>682.48</v>
      </c>
      <c r="F30" s="76">
        <f t="shared" si="4"/>
        <v>-0.29023561129996489</v>
      </c>
      <c r="G30" s="65">
        <v>87</v>
      </c>
      <c r="H30" s="63">
        <v>9</v>
      </c>
      <c r="I30" s="63">
        <f t="shared" si="5"/>
        <v>9.6666666666666661</v>
      </c>
      <c r="J30" s="63">
        <v>7</v>
      </c>
      <c r="K30" s="63">
        <v>3</v>
      </c>
      <c r="L30" s="65">
        <v>4857.76</v>
      </c>
      <c r="M30" s="65">
        <v>882</v>
      </c>
      <c r="N30" s="61">
        <v>44393</v>
      </c>
      <c r="O30" s="60" t="s">
        <v>49</v>
      </c>
      <c r="P30" s="57"/>
      <c r="R30" s="62"/>
      <c r="T30" s="57"/>
      <c r="U30" s="56"/>
      <c r="V30" s="56"/>
      <c r="W30" s="56"/>
      <c r="X30" s="57"/>
      <c r="Y30" s="56"/>
      <c r="Z30" s="56"/>
    </row>
    <row r="31" spans="1:26" ht="25.35" customHeight="1">
      <c r="A31" s="59">
        <v>17</v>
      </c>
      <c r="B31" s="63" t="s">
        <v>30</v>
      </c>
      <c r="C31" s="78" t="s">
        <v>201</v>
      </c>
      <c r="D31" s="65">
        <v>401.6</v>
      </c>
      <c r="E31" s="63" t="s">
        <v>30</v>
      </c>
      <c r="F31" s="63" t="s">
        <v>30</v>
      </c>
      <c r="G31" s="65">
        <v>63</v>
      </c>
      <c r="H31" s="63">
        <v>8</v>
      </c>
      <c r="I31" s="63">
        <f t="shared" si="5"/>
        <v>7.875</v>
      </c>
      <c r="J31" s="63">
        <v>4</v>
      </c>
      <c r="K31" s="63">
        <v>2</v>
      </c>
      <c r="L31" s="65">
        <v>2305.56</v>
      </c>
      <c r="M31" s="65">
        <v>380</v>
      </c>
      <c r="N31" s="61">
        <v>44400</v>
      </c>
      <c r="O31" s="60" t="s">
        <v>49</v>
      </c>
      <c r="P31" s="57"/>
      <c r="R31" s="62"/>
      <c r="T31" s="57"/>
      <c r="U31" s="56"/>
      <c r="V31" s="56"/>
      <c r="W31" s="57"/>
      <c r="X31" s="56"/>
      <c r="Y31" s="56"/>
      <c r="Z31" s="56"/>
    </row>
    <row r="32" spans="1:26" ht="25.35" customHeight="1">
      <c r="A32" s="59">
        <v>18</v>
      </c>
      <c r="B32" s="104">
        <v>16</v>
      </c>
      <c r="C32" s="92" t="s">
        <v>101</v>
      </c>
      <c r="D32" s="65">
        <v>133</v>
      </c>
      <c r="E32" s="65">
        <v>187</v>
      </c>
      <c r="F32" s="76">
        <f>(D32-E32)/E32</f>
        <v>-0.28877005347593582</v>
      </c>
      <c r="G32" s="65">
        <v>27</v>
      </c>
      <c r="H32" s="63" t="s">
        <v>30</v>
      </c>
      <c r="I32" s="63" t="s">
        <v>30</v>
      </c>
      <c r="J32" s="63">
        <v>1</v>
      </c>
      <c r="K32" s="63">
        <v>10</v>
      </c>
      <c r="L32" s="65">
        <v>5399</v>
      </c>
      <c r="M32" s="65">
        <v>1081</v>
      </c>
      <c r="N32" s="61">
        <v>44330</v>
      </c>
      <c r="O32" s="60" t="s">
        <v>102</v>
      </c>
      <c r="P32" s="57"/>
      <c r="R32" s="62"/>
      <c r="T32" s="57"/>
      <c r="U32" s="56"/>
      <c r="V32" s="56"/>
      <c r="W32" s="57"/>
      <c r="X32" s="56"/>
      <c r="Y32" s="56"/>
      <c r="Z32" s="56"/>
    </row>
    <row r="33" spans="1:26" ht="25.35" customHeight="1">
      <c r="A33" s="59">
        <v>19</v>
      </c>
      <c r="B33" s="66" t="s">
        <v>30</v>
      </c>
      <c r="C33" s="64" t="s">
        <v>41</v>
      </c>
      <c r="D33" s="65">
        <v>72</v>
      </c>
      <c r="E33" s="63" t="s">
        <v>30</v>
      </c>
      <c r="F33" s="63" t="s">
        <v>30</v>
      </c>
      <c r="G33" s="65">
        <v>36</v>
      </c>
      <c r="H33" s="63">
        <v>2</v>
      </c>
      <c r="I33" s="63">
        <f>G33/H33</f>
        <v>18</v>
      </c>
      <c r="J33" s="63">
        <v>2</v>
      </c>
      <c r="K33" s="63" t="s">
        <v>30</v>
      </c>
      <c r="L33" s="65">
        <v>67092.87</v>
      </c>
      <c r="M33" s="65">
        <v>14645</v>
      </c>
      <c r="N33" s="61">
        <v>44113</v>
      </c>
      <c r="O33" s="60" t="s">
        <v>27</v>
      </c>
      <c r="P33" s="57"/>
      <c r="Q33" s="88"/>
      <c r="R33" s="88"/>
      <c r="S33" s="88"/>
      <c r="T33" s="88"/>
      <c r="U33" s="88"/>
      <c r="V33" s="89"/>
      <c r="W33" s="90"/>
      <c r="X33" s="89"/>
      <c r="Y33" s="90"/>
      <c r="Z33" s="56"/>
    </row>
    <row r="34" spans="1:26" ht="25.35" customHeight="1">
      <c r="A34" s="59">
        <v>20</v>
      </c>
      <c r="B34" s="66" t="s">
        <v>30</v>
      </c>
      <c r="C34" s="92" t="s">
        <v>125</v>
      </c>
      <c r="D34" s="65">
        <v>48</v>
      </c>
      <c r="E34" s="63" t="s">
        <v>30</v>
      </c>
      <c r="F34" s="63" t="s">
        <v>30</v>
      </c>
      <c r="G34" s="65">
        <v>24</v>
      </c>
      <c r="H34" s="48">
        <v>2</v>
      </c>
      <c r="I34" s="63">
        <f>G34/H34</f>
        <v>12</v>
      </c>
      <c r="J34" s="63">
        <v>2</v>
      </c>
      <c r="K34" s="63" t="s">
        <v>30</v>
      </c>
      <c r="L34" s="65">
        <v>24088</v>
      </c>
      <c r="M34" s="65">
        <v>5716</v>
      </c>
      <c r="N34" s="61">
        <v>44015</v>
      </c>
      <c r="O34" s="60" t="s">
        <v>37</v>
      </c>
      <c r="P34" s="57"/>
      <c r="Q34" s="88"/>
      <c r="R34" s="88"/>
      <c r="S34" s="88"/>
      <c r="T34" s="88"/>
      <c r="U34" s="88"/>
      <c r="V34" s="89"/>
      <c r="W34" s="90"/>
      <c r="X34" s="89"/>
      <c r="Y34" s="56"/>
      <c r="Z34" s="90"/>
    </row>
    <row r="35" spans="1:26" ht="25.35" customHeight="1">
      <c r="A35" s="16"/>
      <c r="B35" s="16"/>
      <c r="C35" s="39" t="s">
        <v>76</v>
      </c>
      <c r="D35" s="58">
        <f>SUM(D23:D34)</f>
        <v>100002.03</v>
      </c>
      <c r="E35" s="58">
        <f t="shared" ref="E35:G35" si="6">SUM(E23:E34)</f>
        <v>74961.509999999995</v>
      </c>
      <c r="F35" s="84">
        <f t="shared" ref="F35" si="7">(D35-E35)/E35</f>
        <v>0.33404503191037649</v>
      </c>
      <c r="G35" s="58">
        <f t="shared" si="6"/>
        <v>17227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104">
        <v>24</v>
      </c>
      <c r="C37" s="78" t="s">
        <v>148</v>
      </c>
      <c r="D37" s="65">
        <v>47</v>
      </c>
      <c r="E37" s="63">
        <v>53</v>
      </c>
      <c r="F37" s="76">
        <f>(D37-E37)/E37</f>
        <v>-0.11320754716981132</v>
      </c>
      <c r="G37" s="65">
        <v>16</v>
      </c>
      <c r="H37" s="63">
        <v>2</v>
      </c>
      <c r="I37" s="63">
        <f t="shared" ref="I37:I43" si="8">G37/H37</f>
        <v>8</v>
      </c>
      <c r="J37" s="63">
        <v>1</v>
      </c>
      <c r="K37" s="63">
        <v>7</v>
      </c>
      <c r="L37" s="65">
        <v>11027.52</v>
      </c>
      <c r="M37" s="65">
        <v>2070</v>
      </c>
      <c r="N37" s="61">
        <v>44365</v>
      </c>
      <c r="O37" s="60" t="s">
        <v>37</v>
      </c>
      <c r="P37" s="57"/>
      <c r="Q37" s="88"/>
      <c r="R37" s="88"/>
      <c r="S37" s="88"/>
      <c r="T37" s="88"/>
      <c r="U37" s="88"/>
      <c r="V37" s="88"/>
      <c r="W37" s="88"/>
      <c r="X37" s="89"/>
      <c r="Y37" s="90"/>
      <c r="Z37" s="56"/>
    </row>
    <row r="38" spans="1:26" ht="25.35" customHeight="1">
      <c r="A38" s="59">
        <v>22</v>
      </c>
      <c r="B38" s="104">
        <v>22</v>
      </c>
      <c r="C38" s="81" t="s">
        <v>67</v>
      </c>
      <c r="D38" s="65">
        <v>46</v>
      </c>
      <c r="E38" s="63">
        <v>80</v>
      </c>
      <c r="F38" s="76">
        <f>(D38-E38)/E38</f>
        <v>-0.42499999999999999</v>
      </c>
      <c r="G38" s="65">
        <v>8</v>
      </c>
      <c r="H38" s="63">
        <v>1</v>
      </c>
      <c r="I38" s="63">
        <f t="shared" si="8"/>
        <v>8</v>
      </c>
      <c r="J38" s="63">
        <v>1</v>
      </c>
      <c r="K38" s="63">
        <v>13</v>
      </c>
      <c r="L38" s="65">
        <v>23686</v>
      </c>
      <c r="M38" s="65">
        <v>1464</v>
      </c>
      <c r="N38" s="61">
        <v>44323</v>
      </c>
      <c r="O38" s="60" t="s">
        <v>32</v>
      </c>
      <c r="P38" s="57"/>
      <c r="Q38" s="88"/>
      <c r="R38" s="88"/>
      <c r="T38" s="88"/>
      <c r="U38" s="88"/>
      <c r="V38" s="89"/>
      <c r="W38" s="90"/>
      <c r="X38" s="89"/>
      <c r="Y38" s="56"/>
      <c r="Z38" s="90"/>
    </row>
    <row r="39" spans="1:26" ht="25.35" customHeight="1">
      <c r="A39" s="59">
        <v>23</v>
      </c>
      <c r="B39" s="66" t="s">
        <v>30</v>
      </c>
      <c r="C39" s="64" t="s">
        <v>126</v>
      </c>
      <c r="D39" s="65">
        <v>45.5</v>
      </c>
      <c r="E39" s="63" t="s">
        <v>30</v>
      </c>
      <c r="F39" s="63" t="s">
        <v>30</v>
      </c>
      <c r="G39" s="65">
        <v>27</v>
      </c>
      <c r="H39" s="48">
        <v>3</v>
      </c>
      <c r="I39" s="63">
        <f t="shared" si="8"/>
        <v>9</v>
      </c>
      <c r="J39" s="63">
        <v>2</v>
      </c>
      <c r="K39" s="63" t="s">
        <v>30</v>
      </c>
      <c r="L39" s="65">
        <v>19809.5</v>
      </c>
      <c r="M39" s="65">
        <v>4680</v>
      </c>
      <c r="N39" s="61">
        <v>44057</v>
      </c>
      <c r="O39" s="60" t="s">
        <v>37</v>
      </c>
      <c r="P39" s="57"/>
      <c r="R39" s="62"/>
      <c r="T39" s="57"/>
      <c r="U39" s="56"/>
      <c r="V39" s="56"/>
      <c r="W39" s="56"/>
      <c r="X39" s="56"/>
      <c r="Y39" s="56"/>
      <c r="Z39" s="57"/>
    </row>
    <row r="40" spans="1:26" ht="25.35" customHeight="1">
      <c r="A40" s="59">
        <v>24</v>
      </c>
      <c r="B40" s="105">
        <v>28</v>
      </c>
      <c r="C40" s="80" t="s">
        <v>46</v>
      </c>
      <c r="D40" s="65">
        <v>22.2</v>
      </c>
      <c r="E40" s="63">
        <v>34</v>
      </c>
      <c r="F40" s="76">
        <f>(D40-E40)/E40</f>
        <v>-0.34705882352941181</v>
      </c>
      <c r="G40" s="65">
        <v>4</v>
      </c>
      <c r="H40" s="48">
        <v>1</v>
      </c>
      <c r="I40" s="63">
        <f t="shared" si="8"/>
        <v>4</v>
      </c>
      <c r="J40" s="63">
        <v>1</v>
      </c>
      <c r="K40" s="63">
        <v>14</v>
      </c>
      <c r="L40" s="65">
        <v>45066</v>
      </c>
      <c r="M40" s="65">
        <v>9380</v>
      </c>
      <c r="N40" s="61">
        <v>44316</v>
      </c>
      <c r="O40" s="60" t="s">
        <v>32</v>
      </c>
      <c r="P40" s="57"/>
      <c r="R40" s="62"/>
      <c r="T40" s="57"/>
      <c r="U40" s="56"/>
      <c r="V40" s="56"/>
      <c r="W40" s="56"/>
      <c r="X40" s="57"/>
      <c r="Y40" s="56"/>
      <c r="Z40" s="56"/>
    </row>
    <row r="41" spans="1:26" ht="25.35" customHeight="1">
      <c r="A41" s="59">
        <v>25</v>
      </c>
      <c r="B41" s="63" t="s">
        <v>30</v>
      </c>
      <c r="C41" s="64" t="s">
        <v>147</v>
      </c>
      <c r="D41" s="65">
        <v>10</v>
      </c>
      <c r="E41" s="63" t="s">
        <v>30</v>
      </c>
      <c r="F41" s="63" t="s">
        <v>30</v>
      </c>
      <c r="G41" s="65">
        <v>5</v>
      </c>
      <c r="H41" s="48">
        <v>1</v>
      </c>
      <c r="I41" s="63">
        <f t="shared" si="8"/>
        <v>5</v>
      </c>
      <c r="J41" s="63">
        <v>1</v>
      </c>
      <c r="K41" s="63" t="s">
        <v>30</v>
      </c>
      <c r="L41" s="65">
        <v>24463</v>
      </c>
      <c r="M41" s="65">
        <v>5383</v>
      </c>
      <c r="N41" s="61">
        <v>44099</v>
      </c>
      <c r="O41" s="77" t="s">
        <v>37</v>
      </c>
      <c r="P41" s="57"/>
      <c r="Q41" s="88"/>
      <c r="R41" s="88"/>
      <c r="S41" s="88"/>
      <c r="T41" s="88"/>
      <c r="U41" s="88"/>
      <c r="V41" s="89"/>
      <c r="W41" s="89"/>
      <c r="X41" s="90"/>
      <c r="Y41" s="56"/>
      <c r="Z41" s="90"/>
    </row>
    <row r="42" spans="1:26" ht="25.35" customHeight="1">
      <c r="A42" s="59">
        <v>26</v>
      </c>
      <c r="B42" s="66" t="s">
        <v>30</v>
      </c>
      <c r="C42" s="45" t="s">
        <v>158</v>
      </c>
      <c r="D42" s="65">
        <v>8</v>
      </c>
      <c r="E42" s="63" t="s">
        <v>30</v>
      </c>
      <c r="F42" s="63" t="s">
        <v>30</v>
      </c>
      <c r="G42" s="65">
        <v>4</v>
      </c>
      <c r="H42" s="63">
        <v>1</v>
      </c>
      <c r="I42" s="63">
        <f t="shared" si="8"/>
        <v>4</v>
      </c>
      <c r="J42" s="63">
        <v>1</v>
      </c>
      <c r="K42" s="63" t="s">
        <v>30</v>
      </c>
      <c r="L42" s="65">
        <v>54678</v>
      </c>
      <c r="M42" s="65">
        <v>12777</v>
      </c>
      <c r="N42" s="61">
        <v>43861</v>
      </c>
      <c r="O42" s="60" t="s">
        <v>27</v>
      </c>
      <c r="P42" s="57"/>
      <c r="R42" s="62"/>
      <c r="T42" s="57"/>
      <c r="U42" s="56"/>
      <c r="V42" s="56"/>
      <c r="W42" s="56"/>
      <c r="X42" s="56"/>
      <c r="Y42" s="56"/>
      <c r="Z42" s="57"/>
    </row>
    <row r="43" spans="1:26" ht="25.35" customHeight="1">
      <c r="A43" s="59">
        <v>27</v>
      </c>
      <c r="B43" s="123">
        <v>26</v>
      </c>
      <c r="C43" s="81" t="s">
        <v>38</v>
      </c>
      <c r="D43" s="65">
        <v>7</v>
      </c>
      <c r="E43" s="63">
        <v>45</v>
      </c>
      <c r="F43" s="76">
        <f>(D43-E43)/E43</f>
        <v>-0.84444444444444444</v>
      </c>
      <c r="G43" s="65">
        <v>2</v>
      </c>
      <c r="H43" s="63">
        <v>1</v>
      </c>
      <c r="I43" s="63">
        <f t="shared" si="8"/>
        <v>2</v>
      </c>
      <c r="J43" s="63">
        <v>1</v>
      </c>
      <c r="K43" s="63" t="s">
        <v>30</v>
      </c>
      <c r="L43" s="65">
        <v>23365.42</v>
      </c>
      <c r="M43" s="65">
        <v>4230</v>
      </c>
      <c r="N43" s="61">
        <v>44316</v>
      </c>
      <c r="O43" s="60" t="s">
        <v>37</v>
      </c>
      <c r="P43" s="57"/>
      <c r="Q43" s="88"/>
      <c r="R43" s="88"/>
      <c r="S43" s="88"/>
      <c r="T43" s="88"/>
      <c r="U43" s="88"/>
      <c r="V43" s="89"/>
      <c r="W43" s="90"/>
      <c r="X43" s="89"/>
      <c r="Y43" s="56"/>
      <c r="Z43" s="90"/>
    </row>
    <row r="44" spans="1:26" ht="25.35" customHeight="1">
      <c r="A44" s="16"/>
      <c r="B44" s="16"/>
      <c r="C44" s="39" t="s">
        <v>164</v>
      </c>
      <c r="D44" s="58">
        <f>SUM(D35:D43)</f>
        <v>100187.73</v>
      </c>
      <c r="E44" s="58">
        <f>SUM(E35:E43)</f>
        <v>75173.509999999995</v>
      </c>
      <c r="F44" s="84">
        <f>(D44-E44)/E44</f>
        <v>0.33275312008179481</v>
      </c>
      <c r="G44" s="58">
        <f>SUM(G35:G43)</f>
        <v>17293</v>
      </c>
      <c r="H44" s="58"/>
      <c r="I44" s="19"/>
      <c r="J44" s="18"/>
      <c r="K44" s="20"/>
      <c r="L44" s="21"/>
      <c r="M44" s="25"/>
      <c r="N44" s="22"/>
      <c r="O44" s="77"/>
    </row>
    <row r="45" spans="1:26" ht="23.1" customHeight="1"/>
    <row r="46" spans="1:26" ht="17.25" customHeight="1"/>
    <row r="47" spans="1:26" ht="16.5" customHeight="1"/>
    <row r="60" spans="16:18">
      <c r="R60" s="57"/>
    </row>
    <row r="63" spans="16:18">
      <c r="P63" s="57"/>
    </row>
    <row r="67" ht="12" customHeight="1"/>
  </sheetData>
  <sortState xmlns:xlrd2="http://schemas.microsoft.com/office/spreadsheetml/2017/richdata2" ref="B13:O43">
    <sortCondition descending="1" ref="D13:D43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49986-0629-4670-8547-4CBF12C5F411}">
  <dimension ref="A1:Z74"/>
  <sheetViews>
    <sheetView topLeftCell="A25" zoomScale="60" zoomScaleNormal="60" workbookViewId="0">
      <selection activeCell="C25" sqref="C25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2" style="55" bestFit="1" customWidth="1"/>
    <col min="24" max="24" width="13.6640625" style="55" customWidth="1"/>
    <col min="25" max="25" width="14.88671875" style="55" customWidth="1"/>
    <col min="26" max="16384" width="8.88671875" style="55"/>
  </cols>
  <sheetData>
    <row r="1" spans="1:26" ht="19.5" customHeight="1">
      <c r="E1" s="2" t="s">
        <v>195</v>
      </c>
      <c r="F1" s="2"/>
      <c r="G1" s="2"/>
      <c r="H1" s="2"/>
      <c r="I1" s="2"/>
    </row>
    <row r="2" spans="1:26" ht="19.5" customHeight="1">
      <c r="E2" s="2" t="s">
        <v>196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193</v>
      </c>
      <c r="E6" s="4" t="s">
        <v>184</v>
      </c>
      <c r="F6" s="177"/>
      <c r="G6" s="4" t="s">
        <v>193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27"/>
      <c r="E9" s="127"/>
      <c r="F9" s="176" t="s">
        <v>15</v>
      </c>
      <c r="G9" s="127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Y9" s="57"/>
    </row>
    <row r="10" spans="1:26">
      <c r="A10" s="174"/>
      <c r="B10" s="174"/>
      <c r="C10" s="177"/>
      <c r="D10" s="128" t="s">
        <v>194</v>
      </c>
      <c r="E10" s="128" t="s">
        <v>185</v>
      </c>
      <c r="F10" s="177"/>
      <c r="G10" s="128" t="s">
        <v>194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Y10" s="57"/>
    </row>
    <row r="11" spans="1:26">
      <c r="A11" s="174"/>
      <c r="B11" s="174"/>
      <c r="C11" s="177"/>
      <c r="D11" s="128" t="s">
        <v>14</v>
      </c>
      <c r="E11" s="4" t="s">
        <v>14</v>
      </c>
      <c r="F11" s="177"/>
      <c r="G11" s="128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Y11" s="57"/>
    </row>
    <row r="12" spans="1:26" ht="15.6" customHeight="1" thickBot="1">
      <c r="A12" s="174"/>
      <c r="B12" s="175"/>
      <c r="C12" s="178"/>
      <c r="D12" s="129"/>
      <c r="E12" s="5" t="s">
        <v>2</v>
      </c>
      <c r="F12" s="178"/>
      <c r="G12" s="129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89"/>
      <c r="X12" s="90"/>
      <c r="Y12" s="90"/>
    </row>
    <row r="13" spans="1:26" ht="25.35" customHeight="1">
      <c r="A13" s="59">
        <v>1</v>
      </c>
      <c r="B13" s="59" t="s">
        <v>56</v>
      </c>
      <c r="C13" s="45" t="s">
        <v>199</v>
      </c>
      <c r="D13" s="65">
        <v>26858.26</v>
      </c>
      <c r="E13" s="63" t="s">
        <v>30</v>
      </c>
      <c r="F13" s="63" t="s">
        <v>30</v>
      </c>
      <c r="G13" s="65">
        <v>5561</v>
      </c>
      <c r="H13" s="63">
        <v>139</v>
      </c>
      <c r="I13" s="63">
        <f t="shared" ref="I13:I22" si="0">G13/H13</f>
        <v>40.007194244604314</v>
      </c>
      <c r="J13" s="63">
        <v>19</v>
      </c>
      <c r="K13" s="63">
        <v>1</v>
      </c>
      <c r="L13" s="65">
        <v>30748</v>
      </c>
      <c r="M13" s="65">
        <v>6365</v>
      </c>
      <c r="N13" s="61">
        <v>44400</v>
      </c>
      <c r="O13" s="60" t="s">
        <v>32</v>
      </c>
      <c r="P13" s="57"/>
      <c r="Q13" s="88"/>
      <c r="R13" s="88"/>
      <c r="S13" s="88"/>
      <c r="T13" s="88"/>
      <c r="U13" s="89"/>
      <c r="V13" s="89"/>
      <c r="W13" s="89"/>
      <c r="X13" s="90"/>
      <c r="Y13" s="90"/>
      <c r="Z13" s="56"/>
    </row>
    <row r="14" spans="1:26" ht="25.35" customHeight="1">
      <c r="A14" s="59">
        <v>2</v>
      </c>
      <c r="B14" s="59">
        <v>1</v>
      </c>
      <c r="C14" s="45" t="s">
        <v>186</v>
      </c>
      <c r="D14" s="65">
        <v>14107.83</v>
      </c>
      <c r="E14" s="63">
        <v>36231.61</v>
      </c>
      <c r="F14" s="76">
        <f>(D14-E14)/E14</f>
        <v>-0.61062094673684109</v>
      </c>
      <c r="G14" s="65">
        <v>2778</v>
      </c>
      <c r="H14" s="63">
        <v>126</v>
      </c>
      <c r="I14" s="63">
        <f t="shared" si="0"/>
        <v>22.047619047619047</v>
      </c>
      <c r="J14" s="63">
        <v>14</v>
      </c>
      <c r="K14" s="63">
        <v>2</v>
      </c>
      <c r="L14" s="65">
        <v>79332.240000000005</v>
      </c>
      <c r="M14" s="65">
        <v>15973</v>
      </c>
      <c r="N14" s="61">
        <v>44393</v>
      </c>
      <c r="O14" s="77" t="s">
        <v>34</v>
      </c>
      <c r="P14" s="57"/>
      <c r="Q14" s="88"/>
      <c r="R14" s="88"/>
      <c r="S14" s="88"/>
      <c r="T14" s="88"/>
      <c r="U14" s="89"/>
      <c r="V14" s="89"/>
      <c r="W14" s="89"/>
      <c r="X14" s="90"/>
      <c r="Y14" s="90"/>
      <c r="Z14" s="56"/>
    </row>
    <row r="15" spans="1:26" ht="25.35" customHeight="1">
      <c r="A15" s="59">
        <v>3</v>
      </c>
      <c r="B15" s="59">
        <v>2</v>
      </c>
      <c r="C15" s="45" t="s">
        <v>187</v>
      </c>
      <c r="D15" s="65">
        <v>7970.01</v>
      </c>
      <c r="E15" s="63">
        <v>14251.92</v>
      </c>
      <c r="F15" s="76">
        <f>(D15-E15)/E15</f>
        <v>-0.44077640065338564</v>
      </c>
      <c r="G15" s="65">
        <v>1279</v>
      </c>
      <c r="H15" s="63">
        <v>65</v>
      </c>
      <c r="I15" s="63">
        <f t="shared" si="0"/>
        <v>19.676923076923078</v>
      </c>
      <c r="J15" s="63">
        <v>12</v>
      </c>
      <c r="K15" s="63">
        <v>2</v>
      </c>
      <c r="L15" s="65">
        <v>35312.699999999997</v>
      </c>
      <c r="M15" s="65">
        <v>5689</v>
      </c>
      <c r="N15" s="61">
        <v>44393</v>
      </c>
      <c r="O15" s="60" t="s">
        <v>64</v>
      </c>
      <c r="P15" s="57"/>
      <c r="Q15" s="88"/>
      <c r="R15" s="88"/>
      <c r="S15" s="88"/>
      <c r="T15" s="88"/>
      <c r="U15" s="89"/>
      <c r="V15" s="89"/>
      <c r="W15" s="89"/>
      <c r="X15" s="90"/>
      <c r="Y15" s="90"/>
      <c r="Z15" s="56"/>
    </row>
    <row r="16" spans="1:26" ht="25.35" customHeight="1">
      <c r="A16" s="59">
        <v>4</v>
      </c>
      <c r="B16" s="59" t="s">
        <v>56</v>
      </c>
      <c r="C16" s="45" t="s">
        <v>198</v>
      </c>
      <c r="D16" s="65">
        <v>7193.82</v>
      </c>
      <c r="E16" s="63" t="s">
        <v>30</v>
      </c>
      <c r="F16" s="63" t="s">
        <v>30</v>
      </c>
      <c r="G16" s="65">
        <v>1197</v>
      </c>
      <c r="H16" s="63">
        <v>97</v>
      </c>
      <c r="I16" s="63">
        <f t="shared" si="0"/>
        <v>12.340206185567011</v>
      </c>
      <c r="J16" s="63">
        <v>15</v>
      </c>
      <c r="K16" s="63">
        <v>1</v>
      </c>
      <c r="L16" s="65">
        <v>7194</v>
      </c>
      <c r="M16" s="65">
        <v>1197</v>
      </c>
      <c r="N16" s="61">
        <v>44400</v>
      </c>
      <c r="O16" s="60" t="s">
        <v>47</v>
      </c>
      <c r="P16" s="57"/>
      <c r="Q16" s="88"/>
      <c r="R16" s="88"/>
      <c r="S16" s="88"/>
      <c r="T16" s="88"/>
      <c r="U16" s="89"/>
      <c r="V16" s="89"/>
      <c r="W16" s="89"/>
      <c r="X16" s="90"/>
      <c r="Y16" s="90"/>
      <c r="Z16" s="56"/>
    </row>
    <row r="17" spans="1:26" ht="25.35" customHeight="1">
      <c r="A17" s="59">
        <v>5</v>
      </c>
      <c r="B17" s="59">
        <v>4</v>
      </c>
      <c r="C17" s="45" t="s">
        <v>160</v>
      </c>
      <c r="D17" s="65">
        <v>6486.75</v>
      </c>
      <c r="E17" s="63">
        <v>11139.2</v>
      </c>
      <c r="F17" s="76">
        <f>(D17-E17)/E17</f>
        <v>-0.41766464378052287</v>
      </c>
      <c r="G17" s="65">
        <v>1011</v>
      </c>
      <c r="H17" s="63">
        <v>62</v>
      </c>
      <c r="I17" s="63">
        <f t="shared" si="0"/>
        <v>16.306451612903224</v>
      </c>
      <c r="J17" s="63">
        <v>8</v>
      </c>
      <c r="K17" s="63">
        <v>5</v>
      </c>
      <c r="L17" s="65">
        <v>184919</v>
      </c>
      <c r="M17" s="65">
        <v>29189</v>
      </c>
      <c r="N17" s="61">
        <v>44372</v>
      </c>
      <c r="O17" s="60" t="s">
        <v>47</v>
      </c>
      <c r="P17" s="57"/>
      <c r="Q17" s="88"/>
      <c r="R17" s="88"/>
      <c r="S17" s="88"/>
      <c r="T17" s="88"/>
      <c r="U17" s="89"/>
      <c r="V17" s="89"/>
      <c r="W17" s="89"/>
      <c r="X17" s="90"/>
      <c r="Y17" s="90"/>
      <c r="Z17" s="56"/>
    </row>
    <row r="18" spans="1:26" ht="25.35" customHeight="1">
      <c r="A18" s="59">
        <v>6</v>
      </c>
      <c r="B18" s="59">
        <v>3</v>
      </c>
      <c r="C18" s="45" t="s">
        <v>177</v>
      </c>
      <c r="D18" s="65">
        <v>3679.7</v>
      </c>
      <c r="E18" s="63">
        <v>11853.49</v>
      </c>
      <c r="F18" s="76">
        <f>(D18-E18)/E18</f>
        <v>-0.68956821999259288</v>
      </c>
      <c r="G18" s="65">
        <v>576</v>
      </c>
      <c r="H18" s="63">
        <v>58</v>
      </c>
      <c r="I18" s="63">
        <f t="shared" si="0"/>
        <v>9.931034482758621</v>
      </c>
      <c r="J18" s="63">
        <v>11</v>
      </c>
      <c r="K18" s="63">
        <v>3</v>
      </c>
      <c r="L18" s="65">
        <v>76323</v>
      </c>
      <c r="M18" s="65">
        <v>11798</v>
      </c>
      <c r="N18" s="61">
        <v>44386</v>
      </c>
      <c r="O18" s="60" t="s">
        <v>32</v>
      </c>
      <c r="P18" s="57"/>
      <c r="Q18" s="88"/>
      <c r="R18" s="88"/>
      <c r="S18" s="88"/>
      <c r="T18" s="88"/>
      <c r="U18" s="89"/>
      <c r="V18" s="89"/>
      <c r="W18" s="89"/>
      <c r="X18" s="90"/>
      <c r="Y18" s="90"/>
      <c r="Z18" s="56"/>
    </row>
    <row r="19" spans="1:26" ht="25.35" customHeight="1">
      <c r="A19" s="59">
        <v>7</v>
      </c>
      <c r="B19" s="59" t="s">
        <v>56</v>
      </c>
      <c r="C19" s="45" t="s">
        <v>197</v>
      </c>
      <c r="D19" s="65">
        <v>2637.2</v>
      </c>
      <c r="E19" s="63" t="s">
        <v>30</v>
      </c>
      <c r="F19" s="63" t="s">
        <v>30</v>
      </c>
      <c r="G19" s="65">
        <v>412</v>
      </c>
      <c r="H19" s="63">
        <v>95</v>
      </c>
      <c r="I19" s="63">
        <f t="shared" si="0"/>
        <v>4.3368421052631581</v>
      </c>
      <c r="J19" s="63">
        <v>14</v>
      </c>
      <c r="K19" s="63">
        <v>1</v>
      </c>
      <c r="L19" s="65">
        <v>2637</v>
      </c>
      <c r="M19" s="65">
        <v>412</v>
      </c>
      <c r="N19" s="61">
        <v>44400</v>
      </c>
      <c r="O19" s="60" t="s">
        <v>113</v>
      </c>
      <c r="P19" s="57"/>
      <c r="Q19" s="88"/>
      <c r="R19" s="88"/>
      <c r="S19" s="88"/>
      <c r="T19" s="88"/>
      <c r="U19" s="89"/>
      <c r="V19" s="89"/>
      <c r="W19" s="89"/>
      <c r="X19" s="90"/>
      <c r="Y19" s="90"/>
      <c r="Z19" s="56"/>
    </row>
    <row r="20" spans="1:26" ht="25.35" customHeight="1">
      <c r="A20" s="59">
        <v>8</v>
      </c>
      <c r="B20" s="59">
        <v>5</v>
      </c>
      <c r="C20" s="45" t="s">
        <v>174</v>
      </c>
      <c r="D20" s="65">
        <v>1268.08</v>
      </c>
      <c r="E20" s="63">
        <v>4110.8999999999996</v>
      </c>
      <c r="F20" s="76">
        <f>(D20-E20)/E20</f>
        <v>-0.69153226787321509</v>
      </c>
      <c r="G20" s="65">
        <v>262</v>
      </c>
      <c r="H20" s="63">
        <v>37</v>
      </c>
      <c r="I20" s="63">
        <f t="shared" si="0"/>
        <v>7.0810810810810807</v>
      </c>
      <c r="J20" s="63">
        <v>9</v>
      </c>
      <c r="K20" s="63">
        <v>4</v>
      </c>
      <c r="L20" s="65">
        <v>39769</v>
      </c>
      <c r="M20" s="65">
        <v>8716</v>
      </c>
      <c r="N20" s="61">
        <v>44379</v>
      </c>
      <c r="O20" s="60" t="s">
        <v>47</v>
      </c>
      <c r="P20" s="57"/>
      <c r="Q20" s="88"/>
      <c r="R20" s="88"/>
      <c r="S20" s="88"/>
      <c r="T20" s="88"/>
      <c r="U20" s="89"/>
      <c r="V20" s="89"/>
      <c r="W20" s="89"/>
      <c r="X20" s="90"/>
      <c r="Y20" s="90"/>
      <c r="Z20" s="56"/>
    </row>
    <row r="21" spans="1:26" ht="25.35" customHeight="1">
      <c r="A21" s="59">
        <v>9</v>
      </c>
      <c r="B21" s="59">
        <v>6</v>
      </c>
      <c r="C21" s="45" t="s">
        <v>123</v>
      </c>
      <c r="D21" s="65">
        <v>1133.5999999999999</v>
      </c>
      <c r="E21" s="63">
        <v>3499.03</v>
      </c>
      <c r="F21" s="76">
        <f>(D21-E21)/E21</f>
        <v>-0.67602449821807764</v>
      </c>
      <c r="G21" s="65">
        <v>220</v>
      </c>
      <c r="H21" s="63">
        <v>23</v>
      </c>
      <c r="I21" s="63">
        <f t="shared" si="0"/>
        <v>9.5652173913043477</v>
      </c>
      <c r="J21" s="63">
        <v>8</v>
      </c>
      <c r="K21" s="63">
        <v>8</v>
      </c>
      <c r="L21" s="65">
        <v>78665</v>
      </c>
      <c r="M21" s="65">
        <v>17483</v>
      </c>
      <c r="N21" s="61">
        <v>44351</v>
      </c>
      <c r="O21" s="60" t="s">
        <v>47</v>
      </c>
      <c r="P21" s="57"/>
      <c r="Q21" s="88"/>
      <c r="R21" s="88"/>
      <c r="S21" s="88"/>
      <c r="T21" s="88"/>
      <c r="U21" s="88"/>
      <c r="V21" s="89"/>
      <c r="W21" s="89"/>
      <c r="X21" s="90"/>
      <c r="Y21" s="90"/>
      <c r="Z21" s="56"/>
    </row>
    <row r="22" spans="1:26" ht="25.35" customHeight="1">
      <c r="A22" s="59">
        <v>10</v>
      </c>
      <c r="B22" s="59">
        <v>14</v>
      </c>
      <c r="C22" s="45" t="s">
        <v>169</v>
      </c>
      <c r="D22" s="65">
        <v>1122</v>
      </c>
      <c r="E22" s="63">
        <v>558</v>
      </c>
      <c r="F22" s="76">
        <f>(D22-E22)/E22</f>
        <v>1.010752688172043</v>
      </c>
      <c r="G22" s="65">
        <v>215</v>
      </c>
      <c r="H22" s="63">
        <v>9</v>
      </c>
      <c r="I22" s="63">
        <f t="shared" si="0"/>
        <v>23.888888888888889</v>
      </c>
      <c r="J22" s="63">
        <v>3</v>
      </c>
      <c r="K22" s="63">
        <v>4</v>
      </c>
      <c r="L22" s="65">
        <v>7531.58</v>
      </c>
      <c r="M22" s="65">
        <v>1432</v>
      </c>
      <c r="N22" s="61">
        <v>44379</v>
      </c>
      <c r="O22" s="60" t="s">
        <v>170</v>
      </c>
      <c r="P22" s="57"/>
      <c r="Q22" s="88"/>
      <c r="R22" s="88"/>
      <c r="S22" s="88"/>
      <c r="T22" s="88"/>
      <c r="U22" s="88"/>
      <c r="V22" s="89"/>
      <c r="W22" s="89"/>
      <c r="X22" s="90"/>
      <c r="Y22" s="90"/>
      <c r="Z22" s="56"/>
    </row>
    <row r="23" spans="1:26" ht="25.35" customHeight="1">
      <c r="A23" s="16"/>
      <c r="B23" s="16"/>
      <c r="C23" s="39" t="s">
        <v>29</v>
      </c>
      <c r="D23" s="58">
        <f>SUM(D13:D22)</f>
        <v>72457.25</v>
      </c>
      <c r="E23" s="58">
        <f t="shared" ref="E23:G23" si="1">SUM(E13:E22)</f>
        <v>81644.149999999994</v>
      </c>
      <c r="F23" s="108">
        <f>(D23-E23)/E23</f>
        <v>-0.11252367744657756</v>
      </c>
      <c r="G23" s="58">
        <f t="shared" si="1"/>
        <v>13511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>
        <v>7</v>
      </c>
      <c r="C25" s="116" t="s">
        <v>159</v>
      </c>
      <c r="D25" s="65">
        <v>1038.58</v>
      </c>
      <c r="E25" s="63">
        <v>3118.41</v>
      </c>
      <c r="F25" s="76">
        <f t="shared" ref="F25:F35" si="2">(D25-E25)/E25</f>
        <v>-0.66695206852209943</v>
      </c>
      <c r="G25" s="65">
        <v>224</v>
      </c>
      <c r="H25" s="63">
        <v>32</v>
      </c>
      <c r="I25" s="63">
        <f>G25/H25</f>
        <v>7</v>
      </c>
      <c r="J25" s="63">
        <v>9</v>
      </c>
      <c r="K25" s="63">
        <v>5</v>
      </c>
      <c r="L25" s="65">
        <v>42870.11</v>
      </c>
      <c r="M25" s="65">
        <v>9569</v>
      </c>
      <c r="N25" s="61">
        <v>44372</v>
      </c>
      <c r="O25" s="60" t="s">
        <v>37</v>
      </c>
      <c r="P25" s="57"/>
      <c r="Q25" s="88"/>
      <c r="R25" s="88"/>
      <c r="S25" s="88"/>
      <c r="T25" s="88"/>
      <c r="U25" s="88"/>
      <c r="V25" s="89"/>
      <c r="W25" s="89"/>
      <c r="X25" s="90"/>
      <c r="Y25" s="90"/>
      <c r="Z25" s="56"/>
    </row>
    <row r="26" spans="1:26" ht="25.35" customHeight="1">
      <c r="A26" s="59">
        <v>12</v>
      </c>
      <c r="B26" s="59">
        <v>8</v>
      </c>
      <c r="C26" s="45" t="s">
        <v>173</v>
      </c>
      <c r="D26" s="65">
        <v>730.2</v>
      </c>
      <c r="E26" s="63">
        <v>1921.65</v>
      </c>
      <c r="F26" s="76">
        <f t="shared" si="2"/>
        <v>-0.62001405042541569</v>
      </c>
      <c r="G26" s="65">
        <v>106</v>
      </c>
      <c r="H26" s="63">
        <v>7</v>
      </c>
      <c r="I26" s="63">
        <f>G26/H26</f>
        <v>15.142857142857142</v>
      </c>
      <c r="J26" s="63">
        <v>3</v>
      </c>
      <c r="K26" s="63">
        <v>4</v>
      </c>
      <c r="L26" s="65">
        <v>28918</v>
      </c>
      <c r="M26" s="65">
        <v>4788</v>
      </c>
      <c r="N26" s="61">
        <v>44379</v>
      </c>
      <c r="O26" s="60" t="s">
        <v>47</v>
      </c>
      <c r="P26" s="57"/>
      <c r="R26" s="62"/>
      <c r="T26" s="57"/>
      <c r="U26" s="56"/>
      <c r="V26" s="56"/>
      <c r="W26" s="57"/>
      <c r="X26" s="56"/>
      <c r="Y26" s="56"/>
      <c r="Z26" s="56"/>
    </row>
    <row r="27" spans="1:26" ht="25.35" customHeight="1">
      <c r="A27" s="59">
        <v>13</v>
      </c>
      <c r="B27" s="59">
        <v>10</v>
      </c>
      <c r="C27" s="45" t="s">
        <v>190</v>
      </c>
      <c r="D27" s="65">
        <v>682.48</v>
      </c>
      <c r="E27" s="63">
        <v>1604.07</v>
      </c>
      <c r="F27" s="76">
        <f t="shared" si="2"/>
        <v>-0.57453228350383712</v>
      </c>
      <c r="G27" s="65">
        <v>110</v>
      </c>
      <c r="H27" s="63">
        <v>22</v>
      </c>
      <c r="I27" s="63">
        <f>G27/H27</f>
        <v>5</v>
      </c>
      <c r="J27" s="63">
        <v>6</v>
      </c>
      <c r="K27" s="63">
        <v>2</v>
      </c>
      <c r="L27" s="65">
        <v>3681.56</v>
      </c>
      <c r="M27" s="65">
        <v>670</v>
      </c>
      <c r="N27" s="61">
        <v>44393</v>
      </c>
      <c r="O27" s="60" t="s">
        <v>49</v>
      </c>
      <c r="P27" s="57"/>
      <c r="R27" s="62"/>
      <c r="T27" s="57"/>
      <c r="U27" s="56"/>
      <c r="V27" s="56"/>
      <c r="W27" s="57"/>
      <c r="X27" s="56"/>
      <c r="Y27" s="56"/>
      <c r="Z27" s="56"/>
    </row>
    <row r="28" spans="1:26" ht="25.35" customHeight="1">
      <c r="A28" s="59">
        <v>14</v>
      </c>
      <c r="B28" s="59">
        <v>9</v>
      </c>
      <c r="C28" s="45" t="s">
        <v>127</v>
      </c>
      <c r="D28" s="65">
        <v>596.20000000000005</v>
      </c>
      <c r="E28" s="63">
        <v>1683.94</v>
      </c>
      <c r="F28" s="76">
        <f t="shared" si="2"/>
        <v>-0.64594938061926199</v>
      </c>
      <c r="G28" s="65">
        <v>88</v>
      </c>
      <c r="H28" s="63">
        <v>5</v>
      </c>
      <c r="I28" s="63">
        <f>G28/H28</f>
        <v>17.600000000000001</v>
      </c>
      <c r="J28" s="63">
        <v>3</v>
      </c>
      <c r="K28" s="63">
        <v>8</v>
      </c>
      <c r="L28" s="65">
        <v>105973.01</v>
      </c>
      <c r="M28" s="65">
        <v>16967</v>
      </c>
      <c r="N28" s="61">
        <v>44351</v>
      </c>
      <c r="O28" s="60" t="s">
        <v>34</v>
      </c>
      <c r="P28" s="57"/>
      <c r="R28" s="62"/>
      <c r="T28" s="57"/>
      <c r="U28" s="56"/>
      <c r="V28" s="56"/>
      <c r="W28" s="57"/>
      <c r="X28" s="56"/>
      <c r="Y28" s="56"/>
      <c r="Z28" s="56"/>
    </row>
    <row r="29" spans="1:26" ht="25.35" customHeight="1">
      <c r="A29" s="59">
        <v>15</v>
      </c>
      <c r="B29" s="59">
        <v>12</v>
      </c>
      <c r="C29" s="45" t="s">
        <v>136</v>
      </c>
      <c r="D29" s="65">
        <v>545.52</v>
      </c>
      <c r="E29" s="63">
        <v>1008.56</v>
      </c>
      <c r="F29" s="76">
        <f t="shared" si="2"/>
        <v>-0.4591100182438328</v>
      </c>
      <c r="G29" s="65">
        <v>105</v>
      </c>
      <c r="H29" s="63">
        <v>8</v>
      </c>
      <c r="I29" s="63">
        <f>G29/H29</f>
        <v>13.125</v>
      </c>
      <c r="J29" s="63">
        <v>4</v>
      </c>
      <c r="K29" s="63">
        <v>7</v>
      </c>
      <c r="L29" s="65">
        <v>67507.850000000006</v>
      </c>
      <c r="M29" s="65">
        <v>14752</v>
      </c>
      <c r="N29" s="61">
        <v>44358</v>
      </c>
      <c r="O29" s="60" t="s">
        <v>64</v>
      </c>
      <c r="P29" s="57"/>
      <c r="Q29" s="88"/>
      <c r="R29" s="88"/>
      <c r="S29" s="88"/>
      <c r="T29" s="88"/>
      <c r="U29" s="88"/>
      <c r="V29" s="89"/>
      <c r="W29" s="89"/>
      <c r="X29" s="90"/>
      <c r="Y29" s="90"/>
      <c r="Z29" s="56"/>
    </row>
    <row r="30" spans="1:26" ht="25.35" customHeight="1">
      <c r="A30" s="59">
        <v>16</v>
      </c>
      <c r="B30" s="59">
        <v>18</v>
      </c>
      <c r="C30" s="64" t="s">
        <v>101</v>
      </c>
      <c r="D30" s="65">
        <v>187</v>
      </c>
      <c r="E30" s="65">
        <v>230</v>
      </c>
      <c r="F30" s="76">
        <f t="shared" si="2"/>
        <v>-0.18695652173913044</v>
      </c>
      <c r="G30" s="65">
        <v>37</v>
      </c>
      <c r="H30" s="63" t="s">
        <v>30</v>
      </c>
      <c r="I30" s="63" t="s">
        <v>30</v>
      </c>
      <c r="J30" s="63">
        <v>1</v>
      </c>
      <c r="K30" s="63">
        <v>9</v>
      </c>
      <c r="L30" s="65">
        <v>5246</v>
      </c>
      <c r="M30" s="65">
        <v>1045</v>
      </c>
      <c r="N30" s="61">
        <v>44330</v>
      </c>
      <c r="O30" s="60" t="s">
        <v>102</v>
      </c>
      <c r="P30" s="57"/>
      <c r="Q30" s="88"/>
      <c r="R30" s="88"/>
      <c r="T30" s="88"/>
      <c r="U30" s="88"/>
      <c r="V30" s="89"/>
      <c r="W30" s="89"/>
      <c r="X30" s="90"/>
      <c r="Y30" s="90"/>
      <c r="Z30" s="56"/>
    </row>
    <row r="31" spans="1:26" ht="25.35" customHeight="1">
      <c r="A31" s="59">
        <v>17</v>
      </c>
      <c r="B31" s="59">
        <v>16</v>
      </c>
      <c r="C31" s="45" t="s">
        <v>112</v>
      </c>
      <c r="D31" s="65">
        <v>158</v>
      </c>
      <c r="E31" s="63">
        <v>311.5</v>
      </c>
      <c r="F31" s="76">
        <f t="shared" si="2"/>
        <v>-0.492776886035313</v>
      </c>
      <c r="G31" s="65">
        <v>26</v>
      </c>
      <c r="H31" s="63">
        <v>4</v>
      </c>
      <c r="I31" s="63">
        <f>G31/H31</f>
        <v>6.5</v>
      </c>
      <c r="J31" s="63">
        <v>2</v>
      </c>
      <c r="K31" s="63">
        <v>9</v>
      </c>
      <c r="L31" s="65">
        <v>25704</v>
      </c>
      <c r="M31" s="65">
        <v>4515</v>
      </c>
      <c r="N31" s="61">
        <v>44344</v>
      </c>
      <c r="O31" s="60" t="s">
        <v>32</v>
      </c>
      <c r="P31" s="57"/>
      <c r="Q31" s="88"/>
      <c r="R31" s="88"/>
      <c r="S31" s="88"/>
      <c r="T31" s="88"/>
      <c r="U31" s="88"/>
      <c r="V31" s="89"/>
      <c r="W31" s="89"/>
      <c r="X31" s="90"/>
      <c r="Y31" s="90"/>
      <c r="Z31" s="56"/>
    </row>
    <row r="32" spans="1:26" ht="25.35" customHeight="1">
      <c r="A32" s="59">
        <v>18</v>
      </c>
      <c r="B32" s="59">
        <v>11</v>
      </c>
      <c r="C32" s="45" t="s">
        <v>188</v>
      </c>
      <c r="D32" s="65">
        <v>124</v>
      </c>
      <c r="E32" s="63">
        <v>1338.49</v>
      </c>
      <c r="F32" s="76">
        <f t="shared" si="2"/>
        <v>-0.90735829180643857</v>
      </c>
      <c r="G32" s="65">
        <v>24</v>
      </c>
      <c r="H32" s="63">
        <v>7</v>
      </c>
      <c r="I32" s="63">
        <f>G32/H32</f>
        <v>3.4285714285714284</v>
      </c>
      <c r="J32" s="63">
        <v>4</v>
      </c>
      <c r="K32" s="63">
        <v>2</v>
      </c>
      <c r="L32" s="65">
        <v>2203.9899999999998</v>
      </c>
      <c r="M32" s="65">
        <v>371</v>
      </c>
      <c r="N32" s="61">
        <v>44393</v>
      </c>
      <c r="O32" s="60" t="s">
        <v>37</v>
      </c>
      <c r="P32" s="57"/>
      <c r="Q32" s="88"/>
      <c r="R32" s="88"/>
      <c r="S32" s="88"/>
      <c r="T32" s="88"/>
      <c r="U32" s="88"/>
      <c r="V32" s="89"/>
      <c r="W32" s="89"/>
      <c r="X32" s="90"/>
      <c r="Y32" s="90"/>
      <c r="Z32" s="56"/>
    </row>
    <row r="33" spans="1:26" ht="25.35" customHeight="1">
      <c r="A33" s="59">
        <v>19</v>
      </c>
      <c r="B33" s="59">
        <v>17</v>
      </c>
      <c r="C33" s="45" t="s">
        <v>149</v>
      </c>
      <c r="D33" s="65">
        <v>103</v>
      </c>
      <c r="E33" s="63">
        <v>249</v>
      </c>
      <c r="F33" s="76">
        <f t="shared" si="2"/>
        <v>-0.58634538152610438</v>
      </c>
      <c r="G33" s="65">
        <v>16</v>
      </c>
      <c r="H33" s="63" t="s">
        <v>30</v>
      </c>
      <c r="I33" s="63" t="s">
        <v>30</v>
      </c>
      <c r="J33" s="63">
        <v>1</v>
      </c>
      <c r="K33" s="63">
        <v>6</v>
      </c>
      <c r="L33" s="65">
        <v>33904</v>
      </c>
      <c r="M33" s="65">
        <v>5720</v>
      </c>
      <c r="N33" s="61">
        <v>44365</v>
      </c>
      <c r="O33" s="60" t="s">
        <v>31</v>
      </c>
      <c r="P33" s="57"/>
      <c r="R33" s="62"/>
      <c r="T33" s="57"/>
      <c r="U33" s="56"/>
      <c r="V33" s="56"/>
      <c r="W33" s="56"/>
      <c r="X33" s="56"/>
      <c r="Y33" s="57"/>
      <c r="Z33" s="56"/>
    </row>
    <row r="34" spans="1:26" ht="25.35" customHeight="1">
      <c r="A34" s="59">
        <v>20</v>
      </c>
      <c r="B34" s="93">
        <v>19</v>
      </c>
      <c r="C34" s="78" t="s">
        <v>97</v>
      </c>
      <c r="D34" s="65">
        <v>88.1</v>
      </c>
      <c r="E34" s="63">
        <v>177.3</v>
      </c>
      <c r="F34" s="76">
        <f t="shared" si="2"/>
        <v>-0.50310208685843205</v>
      </c>
      <c r="G34" s="65">
        <v>17</v>
      </c>
      <c r="H34" s="63">
        <v>3</v>
      </c>
      <c r="I34" s="63">
        <f>G34/H34</f>
        <v>5.666666666666667</v>
      </c>
      <c r="J34" s="63">
        <v>1</v>
      </c>
      <c r="K34" s="63">
        <v>10</v>
      </c>
      <c r="L34" s="65">
        <v>54948</v>
      </c>
      <c r="M34" s="65">
        <v>11884</v>
      </c>
      <c r="N34" s="61">
        <v>44337</v>
      </c>
      <c r="O34" s="60" t="s">
        <v>32</v>
      </c>
      <c r="P34" s="57"/>
      <c r="Q34" s="88"/>
      <c r="R34" s="88"/>
      <c r="S34" s="88"/>
      <c r="T34" s="88"/>
      <c r="U34" s="88"/>
      <c r="V34" s="88"/>
      <c r="W34" s="88"/>
      <c r="X34" s="90"/>
      <c r="Y34" s="56"/>
      <c r="Z34" s="89"/>
    </row>
    <row r="35" spans="1:26" ht="25.35" customHeight="1">
      <c r="A35" s="16"/>
      <c r="B35" s="16"/>
      <c r="C35" s="39" t="s">
        <v>76</v>
      </c>
      <c r="D35" s="58">
        <f>SUM(D23:D34)</f>
        <v>76710.33</v>
      </c>
      <c r="E35" s="58">
        <f t="shared" ref="E35:G35" si="3">SUM(E23:E34)</f>
        <v>93287.07</v>
      </c>
      <c r="F35" s="108">
        <f t="shared" si="2"/>
        <v>-0.17769600867515728</v>
      </c>
      <c r="G35" s="58">
        <f t="shared" si="3"/>
        <v>14264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93">
        <v>22</v>
      </c>
      <c r="C37" s="78" t="s">
        <v>171</v>
      </c>
      <c r="D37" s="65">
        <v>82.5</v>
      </c>
      <c r="E37" s="63">
        <v>143.35</v>
      </c>
      <c r="F37" s="76">
        <f>(D37-E37)/E37</f>
        <v>-0.42448552493896058</v>
      </c>
      <c r="G37" s="65">
        <v>15</v>
      </c>
      <c r="H37" s="63">
        <v>3</v>
      </c>
      <c r="I37" s="63">
        <f>G37/H37</f>
        <v>5</v>
      </c>
      <c r="J37" s="63">
        <v>1</v>
      </c>
      <c r="K37" s="63">
        <v>4</v>
      </c>
      <c r="L37" s="65">
        <v>11300.42</v>
      </c>
      <c r="M37" s="65">
        <v>1978</v>
      </c>
      <c r="N37" s="61">
        <v>44379</v>
      </c>
      <c r="O37" s="60" t="s">
        <v>37</v>
      </c>
      <c r="P37" s="57"/>
      <c r="Q37" s="88"/>
      <c r="R37" s="88"/>
      <c r="S37" s="88"/>
      <c r="T37" s="88"/>
      <c r="U37" s="88"/>
      <c r="V37" s="88"/>
      <c r="W37" s="88"/>
      <c r="X37" s="89"/>
      <c r="Y37" s="90"/>
      <c r="Z37" s="56"/>
    </row>
    <row r="38" spans="1:26" ht="25.35" customHeight="1">
      <c r="A38" s="59">
        <v>22</v>
      </c>
      <c r="B38" s="93">
        <v>25</v>
      </c>
      <c r="C38" s="82" t="s">
        <v>67</v>
      </c>
      <c r="D38" s="65">
        <v>80</v>
      </c>
      <c r="E38" s="63">
        <v>74</v>
      </c>
      <c r="F38" s="76">
        <f>(D38-E38)/E38</f>
        <v>8.1081081081081086E-2</v>
      </c>
      <c r="G38" s="65">
        <v>15</v>
      </c>
      <c r="H38" s="63">
        <v>2</v>
      </c>
      <c r="I38" s="63">
        <f>G38/H38</f>
        <v>7.5</v>
      </c>
      <c r="J38" s="63">
        <v>1</v>
      </c>
      <c r="K38" s="63">
        <v>12</v>
      </c>
      <c r="L38" s="65">
        <v>23598</v>
      </c>
      <c r="M38" s="65">
        <v>4149</v>
      </c>
      <c r="N38" s="61">
        <v>44323</v>
      </c>
      <c r="O38" s="60" t="s">
        <v>32</v>
      </c>
      <c r="P38" s="57"/>
      <c r="R38" s="62"/>
      <c r="T38" s="57"/>
      <c r="U38" s="56"/>
      <c r="V38" s="56"/>
      <c r="W38" s="57"/>
      <c r="X38" s="56"/>
      <c r="Y38" s="56"/>
      <c r="Z38" s="56"/>
    </row>
    <row r="39" spans="1:26" ht="25.35" customHeight="1">
      <c r="A39" s="59">
        <v>23</v>
      </c>
      <c r="B39" s="63" t="s">
        <v>30</v>
      </c>
      <c r="C39" s="64" t="s">
        <v>200</v>
      </c>
      <c r="D39" s="65">
        <v>56</v>
      </c>
      <c r="E39" s="63" t="s">
        <v>30</v>
      </c>
      <c r="F39" s="63" t="s">
        <v>30</v>
      </c>
      <c r="G39" s="65">
        <v>28</v>
      </c>
      <c r="H39" s="48">
        <v>3</v>
      </c>
      <c r="I39" s="63">
        <f>G39/H39</f>
        <v>9.3333333333333339</v>
      </c>
      <c r="J39" s="63">
        <v>2</v>
      </c>
      <c r="K39" s="63" t="s">
        <v>30</v>
      </c>
      <c r="L39" s="65">
        <v>87110</v>
      </c>
      <c r="M39" s="65">
        <v>18308</v>
      </c>
      <c r="N39" s="61">
        <v>44008</v>
      </c>
      <c r="O39" s="60" t="s">
        <v>113</v>
      </c>
      <c r="P39" s="57"/>
      <c r="Q39" s="88"/>
      <c r="R39" s="88"/>
      <c r="S39" s="88"/>
      <c r="T39" s="88"/>
      <c r="U39" s="88"/>
      <c r="V39" s="89"/>
      <c r="W39" s="90"/>
      <c r="X39" s="89"/>
      <c r="Y39" s="90"/>
      <c r="Z39" s="56"/>
    </row>
    <row r="40" spans="1:26" ht="25.35" customHeight="1">
      <c r="A40" s="59">
        <v>24</v>
      </c>
      <c r="B40" s="93">
        <v>21</v>
      </c>
      <c r="C40" s="45" t="s">
        <v>148</v>
      </c>
      <c r="D40" s="65">
        <v>53</v>
      </c>
      <c r="E40" s="63">
        <v>154</v>
      </c>
      <c r="F40" s="76">
        <f>(D40-E40)/E40</f>
        <v>-0.6558441558441559</v>
      </c>
      <c r="G40" s="65">
        <v>10</v>
      </c>
      <c r="H40" s="63">
        <v>2</v>
      </c>
      <c r="I40" s="63">
        <f>G40/H40</f>
        <v>5</v>
      </c>
      <c r="J40" s="63">
        <v>1</v>
      </c>
      <c r="K40" s="63">
        <v>6</v>
      </c>
      <c r="L40" s="65">
        <v>10961.52</v>
      </c>
      <c r="M40" s="65">
        <v>2051</v>
      </c>
      <c r="N40" s="61">
        <v>44365</v>
      </c>
      <c r="O40" s="77" t="s">
        <v>37</v>
      </c>
      <c r="P40" s="57"/>
      <c r="Q40" s="88"/>
      <c r="R40" s="88"/>
      <c r="S40" s="88"/>
      <c r="T40" s="88"/>
      <c r="U40" s="88"/>
      <c r="V40" s="89"/>
      <c r="W40" s="90"/>
      <c r="X40" s="89"/>
      <c r="Y40" s="90"/>
      <c r="Z40" s="56"/>
    </row>
    <row r="41" spans="1:26" ht="25.35" customHeight="1">
      <c r="A41" s="59">
        <v>25</v>
      </c>
      <c r="B41" s="59">
        <v>24</v>
      </c>
      <c r="C41" s="45" t="s">
        <v>172</v>
      </c>
      <c r="D41" s="65">
        <v>49</v>
      </c>
      <c r="E41" s="63">
        <v>83</v>
      </c>
      <c r="F41" s="76">
        <f>(D41-E41)/E41</f>
        <v>-0.40963855421686746</v>
      </c>
      <c r="G41" s="65">
        <v>10</v>
      </c>
      <c r="H41" s="63" t="s">
        <v>30</v>
      </c>
      <c r="I41" s="63" t="s">
        <v>30</v>
      </c>
      <c r="J41" s="63">
        <v>1</v>
      </c>
      <c r="K41" s="63">
        <v>4</v>
      </c>
      <c r="L41" s="65">
        <v>5275</v>
      </c>
      <c r="M41" s="65">
        <v>944</v>
      </c>
      <c r="N41" s="61">
        <v>44379</v>
      </c>
      <c r="O41" s="60" t="s">
        <v>31</v>
      </c>
      <c r="P41" s="57"/>
      <c r="R41" s="62"/>
      <c r="T41" s="57"/>
      <c r="U41" s="56"/>
      <c r="V41" s="56"/>
      <c r="W41" s="56"/>
      <c r="X41" s="56"/>
      <c r="Y41" s="57"/>
      <c r="Z41" s="56"/>
    </row>
    <row r="42" spans="1:26" ht="25.35" customHeight="1">
      <c r="A42" s="59">
        <v>26</v>
      </c>
      <c r="B42" s="63" t="s">
        <v>30</v>
      </c>
      <c r="C42" s="81" t="s">
        <v>38</v>
      </c>
      <c r="D42" s="65">
        <v>45</v>
      </c>
      <c r="E42" s="63" t="s">
        <v>30</v>
      </c>
      <c r="F42" s="63" t="s">
        <v>30</v>
      </c>
      <c r="G42" s="65">
        <v>7</v>
      </c>
      <c r="H42" s="63">
        <v>1</v>
      </c>
      <c r="I42" s="63">
        <f>G42/H42</f>
        <v>7</v>
      </c>
      <c r="J42" s="63">
        <v>1</v>
      </c>
      <c r="K42" s="63" t="s">
        <v>30</v>
      </c>
      <c r="L42" s="65">
        <v>23358.42</v>
      </c>
      <c r="M42" s="65">
        <v>4228</v>
      </c>
      <c r="N42" s="61">
        <v>44316</v>
      </c>
      <c r="O42" s="60" t="s">
        <v>37</v>
      </c>
      <c r="P42" s="57"/>
      <c r="Q42" s="88"/>
      <c r="R42" s="88"/>
      <c r="S42" s="88"/>
      <c r="T42" s="88"/>
      <c r="U42" s="88"/>
      <c r="V42" s="89"/>
      <c r="W42" s="89"/>
      <c r="X42" s="90"/>
      <c r="Y42" s="90"/>
      <c r="Z42" s="56"/>
    </row>
    <row r="43" spans="1:26" ht="25.35" customHeight="1">
      <c r="A43" s="59">
        <v>27</v>
      </c>
      <c r="B43" s="66" t="s">
        <v>30</v>
      </c>
      <c r="C43" s="64" t="s">
        <v>178</v>
      </c>
      <c r="D43" s="65">
        <v>41.5</v>
      </c>
      <c r="E43" s="63" t="s">
        <v>30</v>
      </c>
      <c r="F43" s="63" t="s">
        <v>30</v>
      </c>
      <c r="G43" s="65">
        <v>24</v>
      </c>
      <c r="H43" s="48">
        <v>3</v>
      </c>
      <c r="I43" s="63">
        <f>G43/H43</f>
        <v>8</v>
      </c>
      <c r="J43" s="63">
        <v>2</v>
      </c>
      <c r="K43" s="63" t="s">
        <v>30</v>
      </c>
      <c r="L43" s="65">
        <v>136032</v>
      </c>
      <c r="M43" s="65">
        <v>28049</v>
      </c>
      <c r="N43" s="61">
        <v>43896</v>
      </c>
      <c r="O43" s="60" t="s">
        <v>32</v>
      </c>
      <c r="P43" s="57"/>
      <c r="Q43" s="88"/>
      <c r="R43" s="88"/>
      <c r="S43" s="88"/>
      <c r="T43" s="88"/>
      <c r="U43" s="88"/>
      <c r="V43" s="89"/>
      <c r="W43" s="89"/>
      <c r="X43" s="90"/>
      <c r="Y43" s="90"/>
      <c r="Z43" s="56"/>
    </row>
    <row r="44" spans="1:26" ht="25.35" customHeight="1">
      <c r="A44" s="59">
        <v>28</v>
      </c>
      <c r="B44" s="59">
        <v>20</v>
      </c>
      <c r="C44" s="79" t="s">
        <v>46</v>
      </c>
      <c r="D44" s="65">
        <v>34</v>
      </c>
      <c r="E44" s="63">
        <v>154</v>
      </c>
      <c r="F44" s="76">
        <f>(D44-E44)/E44</f>
        <v>-0.77922077922077926</v>
      </c>
      <c r="G44" s="65">
        <v>7</v>
      </c>
      <c r="H44" s="48">
        <v>4</v>
      </c>
      <c r="I44" s="63">
        <f>G44/H44</f>
        <v>1.75</v>
      </c>
      <c r="J44" s="63">
        <v>2</v>
      </c>
      <c r="K44" s="63">
        <v>13</v>
      </c>
      <c r="L44" s="65">
        <v>45003</v>
      </c>
      <c r="M44" s="65">
        <v>9366</v>
      </c>
      <c r="N44" s="61">
        <v>44316</v>
      </c>
      <c r="O44" s="60" t="s">
        <v>32</v>
      </c>
      <c r="P44" s="57"/>
      <c r="Q44" s="88"/>
      <c r="R44" s="88"/>
      <c r="S44" s="88"/>
      <c r="T44" s="88"/>
      <c r="U44" s="88"/>
      <c r="V44" s="89"/>
      <c r="W44" s="89"/>
      <c r="X44" s="90"/>
      <c r="Y44" s="90"/>
      <c r="Z44" s="56"/>
    </row>
    <row r="45" spans="1:26" ht="25.35" customHeight="1">
      <c r="A45" s="59">
        <v>29</v>
      </c>
      <c r="B45" s="66" t="s">
        <v>30</v>
      </c>
      <c r="C45" s="45" t="s">
        <v>40</v>
      </c>
      <c r="D45" s="65">
        <v>20</v>
      </c>
      <c r="E45" s="63" t="s">
        <v>30</v>
      </c>
      <c r="F45" s="63" t="s">
        <v>30</v>
      </c>
      <c r="G45" s="65">
        <v>10</v>
      </c>
      <c r="H45" s="63">
        <v>2</v>
      </c>
      <c r="I45" s="63">
        <f>G45/H45</f>
        <v>5</v>
      </c>
      <c r="J45" s="63">
        <v>1</v>
      </c>
      <c r="K45" s="63" t="s">
        <v>30</v>
      </c>
      <c r="L45" s="65">
        <v>115830.42</v>
      </c>
      <c r="M45" s="65">
        <v>23509</v>
      </c>
      <c r="N45" s="61">
        <v>44106</v>
      </c>
      <c r="O45" s="60" t="s">
        <v>37</v>
      </c>
      <c r="P45" s="57"/>
      <c r="Q45" s="88"/>
      <c r="R45" s="88"/>
      <c r="S45" s="88"/>
      <c r="T45" s="88"/>
      <c r="U45" s="88"/>
      <c r="V45" s="89"/>
      <c r="W45" s="89"/>
      <c r="X45" s="90"/>
      <c r="Y45" s="90"/>
      <c r="Z45" s="56"/>
    </row>
    <row r="46" spans="1:26" ht="25.35" customHeight="1">
      <c r="A46" s="59">
        <v>30</v>
      </c>
      <c r="B46" s="59">
        <v>13</v>
      </c>
      <c r="C46" s="45" t="s">
        <v>179</v>
      </c>
      <c r="D46" s="65">
        <v>16</v>
      </c>
      <c r="E46" s="63">
        <v>711.93</v>
      </c>
      <c r="F46" s="76">
        <f>(D46-E46)/E46</f>
        <v>-0.97752588035340549</v>
      </c>
      <c r="G46" s="65">
        <v>4</v>
      </c>
      <c r="H46" s="63">
        <v>1</v>
      </c>
      <c r="I46" s="63">
        <f>G46/H46</f>
        <v>4</v>
      </c>
      <c r="J46" s="63">
        <v>1</v>
      </c>
      <c r="K46" s="63">
        <v>3</v>
      </c>
      <c r="L46" s="65">
        <v>6368.18</v>
      </c>
      <c r="M46" s="65">
        <v>1608</v>
      </c>
      <c r="N46" s="61">
        <v>44386</v>
      </c>
      <c r="O46" s="60" t="s">
        <v>27</v>
      </c>
      <c r="P46" s="57"/>
      <c r="Q46" s="88"/>
      <c r="R46" s="88"/>
      <c r="S46" s="88"/>
      <c r="T46" s="88"/>
      <c r="U46" s="88"/>
      <c r="V46" s="89"/>
      <c r="W46" s="89"/>
      <c r="X46" s="90"/>
      <c r="Y46" s="90"/>
      <c r="Z46" s="56"/>
    </row>
    <row r="47" spans="1:26" ht="25.35" customHeight="1">
      <c r="A47" s="16"/>
      <c r="B47" s="16"/>
      <c r="C47" s="39" t="s">
        <v>131</v>
      </c>
      <c r="D47" s="58">
        <f>SUM(D35:D46)</f>
        <v>77187.33</v>
      </c>
      <c r="E47" s="58">
        <f t="shared" ref="E47:G47" si="4">SUM(E35:E46)</f>
        <v>94607.35</v>
      </c>
      <c r="F47" s="108">
        <f>(D47-E47)/E47</f>
        <v>-0.18412966857226212</v>
      </c>
      <c r="G47" s="58">
        <f t="shared" si="4"/>
        <v>14394</v>
      </c>
      <c r="H47" s="58"/>
      <c r="I47" s="19"/>
      <c r="J47" s="18"/>
      <c r="K47" s="20"/>
      <c r="L47" s="21"/>
      <c r="M47" s="25"/>
      <c r="N47" s="22"/>
      <c r="O47" s="77"/>
      <c r="P47" s="57"/>
      <c r="R47" s="57"/>
    </row>
    <row r="48" spans="1:26" ht="14.1" customHeight="1">
      <c r="A48" s="14"/>
      <c r="B48" s="23"/>
      <c r="C48" s="15"/>
      <c r="D48" s="24"/>
      <c r="E48" s="24"/>
      <c r="F48" s="133"/>
      <c r="G48" s="24"/>
      <c r="H48" s="24"/>
      <c r="I48" s="24"/>
      <c r="J48" s="24"/>
      <c r="K48" s="24"/>
      <c r="L48" s="24"/>
      <c r="M48" s="24"/>
      <c r="N48" s="28"/>
      <c r="O48" s="13"/>
    </row>
    <row r="49" spans="1:26" ht="25.35" customHeight="1">
      <c r="A49" s="59">
        <v>31</v>
      </c>
      <c r="B49" s="63" t="s">
        <v>30</v>
      </c>
      <c r="C49" s="92" t="s">
        <v>140</v>
      </c>
      <c r="D49" s="65">
        <v>4</v>
      </c>
      <c r="E49" s="63" t="s">
        <v>30</v>
      </c>
      <c r="F49" s="63" t="s">
        <v>30</v>
      </c>
      <c r="G49" s="65">
        <v>2</v>
      </c>
      <c r="H49" s="48">
        <v>1</v>
      </c>
      <c r="I49" s="63">
        <f>G49/H49</f>
        <v>2</v>
      </c>
      <c r="J49" s="63">
        <v>2</v>
      </c>
      <c r="K49" s="63" t="s">
        <v>30</v>
      </c>
      <c r="L49" s="65">
        <v>89748</v>
      </c>
      <c r="M49" s="65">
        <v>20912</v>
      </c>
      <c r="N49" s="61">
        <v>43875</v>
      </c>
      <c r="O49" s="60" t="s">
        <v>37</v>
      </c>
      <c r="P49" s="57"/>
      <c r="R49" s="62"/>
      <c r="T49" s="57"/>
      <c r="U49" s="56"/>
      <c r="V49" s="56"/>
      <c r="W49" s="56"/>
      <c r="X49" s="57"/>
      <c r="Y49" s="56"/>
      <c r="Z49" s="56"/>
    </row>
    <row r="50" spans="1:26" ht="25.35" customHeight="1">
      <c r="A50" s="59">
        <v>32</v>
      </c>
      <c r="B50" s="93" t="s">
        <v>56</v>
      </c>
      <c r="C50" s="78" t="s">
        <v>201</v>
      </c>
      <c r="D50" s="65"/>
      <c r="E50" s="63" t="s">
        <v>30</v>
      </c>
      <c r="F50" s="63" t="s">
        <v>30</v>
      </c>
      <c r="G50" s="65"/>
      <c r="H50" s="63"/>
      <c r="I50" s="63"/>
      <c r="J50" s="63"/>
      <c r="K50" s="63">
        <v>1</v>
      </c>
      <c r="L50" s="65"/>
      <c r="M50" s="65"/>
      <c r="N50" s="61">
        <v>44400</v>
      </c>
      <c r="O50" s="60" t="s">
        <v>49</v>
      </c>
      <c r="P50" s="57"/>
      <c r="Q50" s="88"/>
      <c r="R50" s="88"/>
      <c r="S50" s="88"/>
      <c r="T50" s="88"/>
      <c r="U50" s="88"/>
      <c r="V50" s="89"/>
      <c r="W50" s="89"/>
      <c r="X50" s="90"/>
      <c r="Y50" s="91"/>
      <c r="Z50" s="56"/>
    </row>
    <row r="51" spans="1:26" ht="25.35" customHeight="1">
      <c r="A51" s="16"/>
      <c r="B51" s="16"/>
      <c r="C51" s="39" t="s">
        <v>202</v>
      </c>
      <c r="D51" s="58">
        <f>SUM(D47:D50)</f>
        <v>77191.33</v>
      </c>
      <c r="E51" s="58">
        <f t="shared" ref="E51:G51" si="5">SUM(E47:E50)</f>
        <v>94607.35</v>
      </c>
      <c r="F51" s="108">
        <f t="shared" ref="F51" si="6">(D51-E51)/E51</f>
        <v>-0.18408738855913417</v>
      </c>
      <c r="G51" s="58">
        <f t="shared" si="5"/>
        <v>14396</v>
      </c>
      <c r="H51" s="58"/>
      <c r="I51" s="19"/>
      <c r="J51" s="18"/>
      <c r="K51" s="20"/>
      <c r="L51" s="21"/>
      <c r="M51" s="25"/>
      <c r="N51" s="22"/>
      <c r="O51" s="77"/>
    </row>
    <row r="52" spans="1:26" ht="23.1" customHeight="1"/>
    <row r="53" spans="1:26" ht="17.25" customHeight="1"/>
    <row r="54" spans="1:26" ht="16.5" customHeight="1"/>
    <row r="67" spans="16:18">
      <c r="R67" s="57"/>
    </row>
    <row r="70" spans="16:18">
      <c r="P70" s="57"/>
    </row>
    <row r="74" spans="16:18" ht="12" customHeight="1"/>
  </sheetData>
  <sortState xmlns:xlrd2="http://schemas.microsoft.com/office/spreadsheetml/2017/richdata2" ref="B13:O50">
    <sortCondition descending="1" ref="D13:D50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227C3-15A9-4E96-933B-F43FE82F0CB7}">
  <dimension ref="A1:Z70"/>
  <sheetViews>
    <sheetView zoomScale="60" zoomScaleNormal="60" workbookViewId="0">
      <selection activeCell="A29" sqref="A29:XFD29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3.6640625" style="55" customWidth="1"/>
    <col min="24" max="24" width="12" style="55" bestFit="1" customWidth="1"/>
    <col min="25" max="25" width="8.88671875" style="55"/>
    <col min="26" max="26" width="14.88671875" style="55" customWidth="1"/>
    <col min="27" max="16384" width="8.88671875" style="55"/>
  </cols>
  <sheetData>
    <row r="1" spans="1:26" ht="19.5" customHeight="1">
      <c r="E1" s="2" t="s">
        <v>192</v>
      </c>
      <c r="F1" s="2"/>
      <c r="G1" s="2"/>
      <c r="H1" s="2"/>
      <c r="I1" s="2"/>
    </row>
    <row r="2" spans="1:26" ht="19.5" customHeight="1">
      <c r="E2" s="2" t="s">
        <v>191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184</v>
      </c>
      <c r="E6" s="4" t="s">
        <v>180</v>
      </c>
      <c r="F6" s="177"/>
      <c r="G6" s="4" t="s">
        <v>184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24"/>
      <c r="E9" s="124"/>
      <c r="F9" s="176" t="s">
        <v>15</v>
      </c>
      <c r="G9" s="124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Z9" s="57"/>
    </row>
    <row r="10" spans="1:26">
      <c r="A10" s="174"/>
      <c r="B10" s="174"/>
      <c r="C10" s="177"/>
      <c r="D10" s="125" t="s">
        <v>185</v>
      </c>
      <c r="E10" s="125" t="s">
        <v>181</v>
      </c>
      <c r="F10" s="177"/>
      <c r="G10" s="125" t="s">
        <v>185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Z10" s="57"/>
    </row>
    <row r="11" spans="1:26">
      <c r="A11" s="174"/>
      <c r="B11" s="174"/>
      <c r="C11" s="177"/>
      <c r="D11" s="125" t="s">
        <v>14</v>
      </c>
      <c r="E11" s="4" t="s">
        <v>14</v>
      </c>
      <c r="F11" s="177"/>
      <c r="G11" s="125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Z11" s="57"/>
    </row>
    <row r="12" spans="1:26" ht="15.6" customHeight="1" thickBot="1">
      <c r="A12" s="174"/>
      <c r="B12" s="175"/>
      <c r="C12" s="178"/>
      <c r="D12" s="126"/>
      <c r="E12" s="5" t="s">
        <v>2</v>
      </c>
      <c r="F12" s="178"/>
      <c r="G12" s="126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90"/>
      <c r="X12" s="89"/>
      <c r="Z12" s="90"/>
    </row>
    <row r="13" spans="1:26" ht="25.35" customHeight="1">
      <c r="A13" s="59">
        <v>1</v>
      </c>
      <c r="B13" s="104" t="s">
        <v>56</v>
      </c>
      <c r="C13" s="45" t="s">
        <v>186</v>
      </c>
      <c r="D13" s="65">
        <v>36231.61</v>
      </c>
      <c r="E13" s="63" t="s">
        <v>30</v>
      </c>
      <c r="F13" s="63" t="s">
        <v>30</v>
      </c>
      <c r="G13" s="65">
        <v>6942</v>
      </c>
      <c r="H13" s="63">
        <v>154</v>
      </c>
      <c r="I13" s="63">
        <f t="shared" ref="I13:I22" si="0">G13/H13</f>
        <v>45.077922077922075</v>
      </c>
      <c r="J13" s="63">
        <v>15</v>
      </c>
      <c r="K13" s="63">
        <v>1</v>
      </c>
      <c r="L13" s="65">
        <v>41627.620000000003</v>
      </c>
      <c r="M13" s="65">
        <v>7995</v>
      </c>
      <c r="N13" s="61">
        <v>44393</v>
      </c>
      <c r="O13" s="60" t="s">
        <v>34</v>
      </c>
      <c r="P13" s="57"/>
      <c r="Q13" s="88"/>
      <c r="R13" s="88"/>
      <c r="S13" s="88"/>
      <c r="T13" s="88"/>
      <c r="U13" s="89"/>
      <c r="V13" s="89"/>
      <c r="W13" s="90"/>
      <c r="X13" s="89"/>
      <c r="Y13" s="56"/>
      <c r="Z13" s="90"/>
    </row>
    <row r="14" spans="1:26" ht="25.35" customHeight="1">
      <c r="A14" s="59">
        <v>2</v>
      </c>
      <c r="B14" s="104" t="s">
        <v>56</v>
      </c>
      <c r="C14" s="45" t="s">
        <v>187</v>
      </c>
      <c r="D14" s="65">
        <v>14251.92</v>
      </c>
      <c r="E14" s="63" t="s">
        <v>30</v>
      </c>
      <c r="F14" s="63" t="s">
        <v>30</v>
      </c>
      <c r="G14" s="65">
        <v>2273</v>
      </c>
      <c r="H14" s="63">
        <v>98</v>
      </c>
      <c r="I14" s="63">
        <f t="shared" si="0"/>
        <v>23.193877551020407</v>
      </c>
      <c r="J14" s="63">
        <v>14</v>
      </c>
      <c r="K14" s="63">
        <v>1</v>
      </c>
      <c r="L14" s="65">
        <v>16234.67</v>
      </c>
      <c r="M14" s="65">
        <v>2465</v>
      </c>
      <c r="N14" s="61">
        <v>44393</v>
      </c>
      <c r="O14" s="60" t="s">
        <v>64</v>
      </c>
      <c r="P14" s="57"/>
      <c r="Q14" s="88"/>
      <c r="R14" s="88"/>
      <c r="S14" s="88"/>
      <c r="T14" s="88"/>
      <c r="U14" s="89"/>
      <c r="V14" s="89"/>
      <c r="W14" s="90"/>
      <c r="X14" s="89"/>
      <c r="Y14" s="56"/>
      <c r="Z14" s="90"/>
    </row>
    <row r="15" spans="1:26" ht="25.35" customHeight="1">
      <c r="A15" s="59">
        <v>3</v>
      </c>
      <c r="B15" s="104">
        <v>1</v>
      </c>
      <c r="C15" s="45" t="s">
        <v>177</v>
      </c>
      <c r="D15" s="65">
        <v>11853.49</v>
      </c>
      <c r="E15" s="63">
        <v>32927.58</v>
      </c>
      <c r="F15" s="76">
        <f t="shared" ref="F15:F21" si="1">(D15-E15)/E15</f>
        <v>-0.64001332621468088</v>
      </c>
      <c r="G15" s="65">
        <v>1702</v>
      </c>
      <c r="H15" s="63">
        <v>113</v>
      </c>
      <c r="I15" s="63">
        <f t="shared" si="0"/>
        <v>15.061946902654867</v>
      </c>
      <c r="J15" s="63">
        <v>15</v>
      </c>
      <c r="K15" s="63">
        <v>2</v>
      </c>
      <c r="L15" s="65">
        <v>65119</v>
      </c>
      <c r="M15" s="65">
        <v>9965</v>
      </c>
      <c r="N15" s="61">
        <v>44386</v>
      </c>
      <c r="O15" s="60" t="s">
        <v>32</v>
      </c>
      <c r="P15" s="57"/>
      <c r="Q15" s="88"/>
      <c r="R15" s="88"/>
      <c r="S15" s="88"/>
      <c r="T15" s="88"/>
      <c r="U15" s="89"/>
      <c r="V15" s="89"/>
      <c r="W15" s="90"/>
      <c r="X15" s="89"/>
      <c r="Y15" s="56"/>
      <c r="Z15" s="90"/>
    </row>
    <row r="16" spans="1:26" ht="25.35" customHeight="1">
      <c r="A16" s="59">
        <v>4</v>
      </c>
      <c r="B16" s="104">
        <v>2</v>
      </c>
      <c r="C16" s="45" t="s">
        <v>160</v>
      </c>
      <c r="D16" s="65">
        <v>11139.2</v>
      </c>
      <c r="E16" s="63">
        <v>14043.49</v>
      </c>
      <c r="F16" s="76">
        <f t="shared" si="1"/>
        <v>-0.20680685499117379</v>
      </c>
      <c r="G16" s="65">
        <v>1735</v>
      </c>
      <c r="H16" s="63">
        <v>83</v>
      </c>
      <c r="I16" s="63">
        <f t="shared" si="0"/>
        <v>20.903614457831324</v>
      </c>
      <c r="J16" s="63">
        <v>10</v>
      </c>
      <c r="K16" s="63">
        <v>4</v>
      </c>
      <c r="L16" s="65">
        <v>170917</v>
      </c>
      <c r="M16" s="65">
        <v>26878</v>
      </c>
      <c r="N16" s="61">
        <v>44372</v>
      </c>
      <c r="O16" s="60" t="s">
        <v>47</v>
      </c>
      <c r="P16" s="57"/>
      <c r="Q16" s="88"/>
      <c r="R16" s="88"/>
      <c r="S16" s="88"/>
      <c r="T16" s="88"/>
      <c r="U16" s="89"/>
      <c r="V16" s="89"/>
      <c r="W16" s="90"/>
      <c r="X16" s="89"/>
      <c r="Y16" s="56"/>
      <c r="Z16" s="90"/>
    </row>
    <row r="17" spans="1:26" ht="25.35" customHeight="1">
      <c r="A17" s="59">
        <v>5</v>
      </c>
      <c r="B17" s="104">
        <v>3</v>
      </c>
      <c r="C17" s="45" t="s">
        <v>174</v>
      </c>
      <c r="D17" s="65">
        <v>4110.8999999999996</v>
      </c>
      <c r="E17" s="63">
        <v>6140.02</v>
      </c>
      <c r="F17" s="76">
        <f t="shared" si="1"/>
        <v>-0.33047449356842495</v>
      </c>
      <c r="G17" s="65">
        <v>855</v>
      </c>
      <c r="H17" s="63">
        <v>63</v>
      </c>
      <c r="I17" s="63">
        <f t="shared" si="0"/>
        <v>13.571428571428571</v>
      </c>
      <c r="J17" s="63">
        <v>11</v>
      </c>
      <c r="K17" s="63">
        <v>3</v>
      </c>
      <c r="L17" s="65">
        <v>35623</v>
      </c>
      <c r="M17" s="65">
        <v>7780</v>
      </c>
      <c r="N17" s="61">
        <v>44379</v>
      </c>
      <c r="O17" s="60" t="s">
        <v>47</v>
      </c>
      <c r="P17" s="57"/>
      <c r="Q17" s="88"/>
      <c r="R17" s="88"/>
      <c r="S17" s="88"/>
      <c r="T17" s="88"/>
      <c r="U17" s="88"/>
      <c r="V17" s="89"/>
      <c r="W17" s="90"/>
      <c r="X17" s="89"/>
      <c r="Y17" s="56"/>
      <c r="Z17" s="90"/>
    </row>
    <row r="18" spans="1:26" ht="25.35" customHeight="1">
      <c r="A18" s="59">
        <v>6</v>
      </c>
      <c r="B18" s="104">
        <v>6</v>
      </c>
      <c r="C18" s="45" t="s">
        <v>123</v>
      </c>
      <c r="D18" s="65">
        <v>3499.03</v>
      </c>
      <c r="E18" s="63">
        <v>3421.17</v>
      </c>
      <c r="F18" s="76">
        <f t="shared" si="1"/>
        <v>2.2758296138455595E-2</v>
      </c>
      <c r="G18" s="65">
        <v>686</v>
      </c>
      <c r="H18" s="63">
        <v>35</v>
      </c>
      <c r="I18" s="63">
        <f t="shared" si="0"/>
        <v>19.600000000000001</v>
      </c>
      <c r="J18" s="63">
        <v>9</v>
      </c>
      <c r="K18" s="63">
        <v>7</v>
      </c>
      <c r="L18" s="65">
        <v>75646</v>
      </c>
      <c r="M18" s="65">
        <v>16833</v>
      </c>
      <c r="N18" s="61">
        <v>44351</v>
      </c>
      <c r="O18" s="60" t="s">
        <v>47</v>
      </c>
      <c r="P18" s="57"/>
      <c r="Q18" s="88"/>
      <c r="R18" s="88"/>
      <c r="S18" s="88"/>
      <c r="T18" s="88"/>
      <c r="U18" s="88"/>
      <c r="V18" s="89"/>
      <c r="W18" s="90"/>
      <c r="X18" s="89"/>
      <c r="Y18" s="56"/>
      <c r="Z18" s="90"/>
    </row>
    <row r="19" spans="1:26" ht="25.35" customHeight="1">
      <c r="A19" s="59">
        <v>7</v>
      </c>
      <c r="B19" s="104">
        <v>5</v>
      </c>
      <c r="C19" s="116" t="s">
        <v>159</v>
      </c>
      <c r="D19" s="65">
        <v>3118.41</v>
      </c>
      <c r="E19" s="63">
        <v>3997.12</v>
      </c>
      <c r="F19" s="76">
        <f t="shared" si="1"/>
        <v>-0.21983578176286928</v>
      </c>
      <c r="G19" s="65">
        <v>637</v>
      </c>
      <c r="H19" s="63">
        <v>50</v>
      </c>
      <c r="I19" s="63">
        <f t="shared" si="0"/>
        <v>12.74</v>
      </c>
      <c r="J19" s="63">
        <v>11</v>
      </c>
      <c r="K19" s="63">
        <v>4</v>
      </c>
      <c r="L19" s="65">
        <v>39619.43</v>
      </c>
      <c r="M19" s="65">
        <v>8823</v>
      </c>
      <c r="N19" s="61">
        <v>44372</v>
      </c>
      <c r="O19" s="60" t="s">
        <v>37</v>
      </c>
      <c r="P19" s="57"/>
      <c r="Q19" s="88"/>
      <c r="R19" s="88"/>
      <c r="S19" s="88"/>
      <c r="T19" s="88"/>
      <c r="U19" s="88"/>
      <c r="V19" s="89"/>
      <c r="W19" s="90"/>
      <c r="X19" s="89"/>
      <c r="Y19" s="56"/>
      <c r="Z19" s="90"/>
    </row>
    <row r="20" spans="1:26" ht="25.35" customHeight="1">
      <c r="A20" s="59">
        <v>8</v>
      </c>
      <c r="B20" s="104">
        <v>4</v>
      </c>
      <c r="C20" s="45" t="s">
        <v>173</v>
      </c>
      <c r="D20" s="65">
        <v>1921.65</v>
      </c>
      <c r="E20" s="63">
        <v>4728.8999999999996</v>
      </c>
      <c r="F20" s="76">
        <f t="shared" si="1"/>
        <v>-0.59363699803336922</v>
      </c>
      <c r="G20" s="65">
        <v>292</v>
      </c>
      <c r="H20" s="63">
        <v>21</v>
      </c>
      <c r="I20" s="63">
        <f t="shared" si="0"/>
        <v>13.904761904761905</v>
      </c>
      <c r="J20" s="63">
        <v>5</v>
      </c>
      <c r="K20" s="63">
        <v>3</v>
      </c>
      <c r="L20" s="65">
        <v>27080</v>
      </c>
      <c r="M20" s="65">
        <v>4505</v>
      </c>
      <c r="N20" s="61">
        <v>44379</v>
      </c>
      <c r="O20" s="60" t="s">
        <v>47</v>
      </c>
      <c r="P20" s="57"/>
      <c r="R20" s="62"/>
      <c r="T20" s="57"/>
      <c r="U20" s="56"/>
      <c r="V20" s="56"/>
      <c r="W20" s="56"/>
      <c r="X20" s="57"/>
      <c r="Y20" s="56"/>
      <c r="Z20" s="56"/>
    </row>
    <row r="21" spans="1:26" ht="25.35" customHeight="1">
      <c r="A21" s="59">
        <v>9</v>
      </c>
      <c r="B21" s="104">
        <v>10</v>
      </c>
      <c r="C21" s="45" t="s">
        <v>127</v>
      </c>
      <c r="D21" s="65">
        <v>1683.94</v>
      </c>
      <c r="E21" s="63">
        <v>2102.4899999999998</v>
      </c>
      <c r="F21" s="76">
        <f t="shared" si="1"/>
        <v>-0.19907347954092516</v>
      </c>
      <c r="G21" s="65">
        <v>247</v>
      </c>
      <c r="H21" s="63">
        <v>10</v>
      </c>
      <c r="I21" s="63">
        <f t="shared" si="0"/>
        <v>24.7</v>
      </c>
      <c r="J21" s="63">
        <v>4</v>
      </c>
      <c r="K21" s="63">
        <v>7</v>
      </c>
      <c r="L21" s="65">
        <v>103896.23</v>
      </c>
      <c r="M21" s="65">
        <v>16645</v>
      </c>
      <c r="N21" s="61">
        <v>44351</v>
      </c>
      <c r="O21" s="60" t="s">
        <v>34</v>
      </c>
      <c r="P21" s="57"/>
      <c r="R21" s="62"/>
      <c r="T21" s="57"/>
      <c r="U21" s="56"/>
      <c r="V21" s="56"/>
      <c r="W21" s="56"/>
      <c r="X21" s="57"/>
      <c r="Y21" s="56"/>
      <c r="Z21" s="56"/>
    </row>
    <row r="22" spans="1:26" ht="25.35" customHeight="1">
      <c r="A22" s="59">
        <v>10</v>
      </c>
      <c r="B22" s="104" t="s">
        <v>56</v>
      </c>
      <c r="C22" s="45" t="s">
        <v>190</v>
      </c>
      <c r="D22" s="65">
        <v>1604.07</v>
      </c>
      <c r="E22" s="63" t="s">
        <v>30</v>
      </c>
      <c r="F22" s="63" t="s">
        <v>30</v>
      </c>
      <c r="G22" s="65">
        <v>261</v>
      </c>
      <c r="H22" s="63">
        <v>34</v>
      </c>
      <c r="I22" s="63">
        <f t="shared" si="0"/>
        <v>7.6764705882352944</v>
      </c>
      <c r="J22" s="63">
        <v>11</v>
      </c>
      <c r="K22" s="63">
        <v>1</v>
      </c>
      <c r="L22" s="65">
        <v>1604.07</v>
      </c>
      <c r="M22" s="65">
        <v>261</v>
      </c>
      <c r="N22" s="61">
        <v>44393</v>
      </c>
      <c r="O22" s="60" t="s">
        <v>49</v>
      </c>
      <c r="P22" s="57"/>
      <c r="R22" s="62"/>
      <c r="T22" s="57"/>
      <c r="U22" s="56"/>
      <c r="V22" s="56"/>
      <c r="W22" s="56"/>
      <c r="X22" s="57"/>
      <c r="Y22" s="56"/>
      <c r="Z22" s="56"/>
    </row>
    <row r="23" spans="1:26" ht="25.35" customHeight="1">
      <c r="A23" s="16"/>
      <c r="B23" s="16"/>
      <c r="C23" s="39" t="s">
        <v>29</v>
      </c>
      <c r="D23" s="58">
        <f>SUM(D13:D22)</f>
        <v>89414.22</v>
      </c>
      <c r="E23" s="58">
        <f t="shared" ref="E23:G23" si="2">SUM(E13:E22)</f>
        <v>67360.77</v>
      </c>
      <c r="F23" s="84">
        <f t="shared" ref="F23" si="3">(D23-E23)/E23</f>
        <v>0.32739308057197081</v>
      </c>
      <c r="G23" s="58">
        <f t="shared" si="2"/>
        <v>15630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104" t="s">
        <v>56</v>
      </c>
      <c r="C25" s="45" t="s">
        <v>188</v>
      </c>
      <c r="D25" s="65">
        <v>1338.49</v>
      </c>
      <c r="E25" s="63" t="s">
        <v>30</v>
      </c>
      <c r="F25" s="63" t="s">
        <v>30</v>
      </c>
      <c r="G25" s="65">
        <v>213</v>
      </c>
      <c r="H25" s="63">
        <v>58</v>
      </c>
      <c r="I25" s="63">
        <f t="shared" ref="I25:I30" si="4">G25/H25</f>
        <v>3.6724137931034484</v>
      </c>
      <c r="J25" s="63">
        <v>12</v>
      </c>
      <c r="K25" s="63">
        <v>1</v>
      </c>
      <c r="L25" s="65">
        <v>1338.49</v>
      </c>
      <c r="M25" s="65">
        <v>213</v>
      </c>
      <c r="N25" s="61">
        <v>44393</v>
      </c>
      <c r="O25" s="60" t="s">
        <v>37</v>
      </c>
      <c r="P25" s="57"/>
      <c r="Q25" s="88"/>
      <c r="R25" s="88"/>
      <c r="S25" s="88"/>
      <c r="T25" s="88"/>
      <c r="U25" s="88"/>
      <c r="V25" s="89"/>
      <c r="W25" s="90"/>
      <c r="X25" s="89"/>
      <c r="Y25" s="56"/>
      <c r="Z25" s="90"/>
    </row>
    <row r="26" spans="1:26" ht="25.35" customHeight="1">
      <c r="A26" s="59">
        <v>12</v>
      </c>
      <c r="B26" s="104">
        <v>7</v>
      </c>
      <c r="C26" s="45" t="s">
        <v>136</v>
      </c>
      <c r="D26" s="65">
        <v>1008.56</v>
      </c>
      <c r="E26" s="63">
        <v>2218.6799999999998</v>
      </c>
      <c r="F26" s="76">
        <f t="shared" ref="F26:F35" si="5">(D26-E26)/E26</f>
        <v>-0.54542340490742247</v>
      </c>
      <c r="G26" s="65">
        <v>199</v>
      </c>
      <c r="H26" s="63">
        <v>17</v>
      </c>
      <c r="I26" s="63">
        <f t="shared" si="4"/>
        <v>11.705882352941176</v>
      </c>
      <c r="J26" s="63">
        <v>6</v>
      </c>
      <c r="K26" s="63">
        <v>6</v>
      </c>
      <c r="L26" s="65">
        <v>65857.850000000006</v>
      </c>
      <c r="M26" s="65">
        <v>14385</v>
      </c>
      <c r="N26" s="61">
        <v>44358</v>
      </c>
      <c r="O26" s="60" t="s">
        <v>64</v>
      </c>
      <c r="P26" s="57"/>
      <c r="Q26" s="88"/>
      <c r="R26" s="88"/>
      <c r="T26" s="88"/>
      <c r="U26" s="88"/>
      <c r="V26" s="89"/>
      <c r="W26" s="90"/>
      <c r="X26" s="89"/>
      <c r="Y26" s="56"/>
      <c r="Z26" s="90"/>
    </row>
    <row r="27" spans="1:26" ht="25.35" customHeight="1">
      <c r="A27" s="59">
        <v>13</v>
      </c>
      <c r="B27" s="104">
        <v>8</v>
      </c>
      <c r="C27" s="45" t="s">
        <v>179</v>
      </c>
      <c r="D27" s="65">
        <v>711.93</v>
      </c>
      <c r="E27" s="63">
        <v>2202.91</v>
      </c>
      <c r="F27" s="76">
        <f t="shared" si="5"/>
        <v>-0.67682292967029978</v>
      </c>
      <c r="G27" s="65">
        <v>177</v>
      </c>
      <c r="H27" s="63">
        <v>42</v>
      </c>
      <c r="I27" s="63">
        <f t="shared" si="4"/>
        <v>4.2142857142857144</v>
      </c>
      <c r="J27" s="63">
        <v>12</v>
      </c>
      <c r="K27" s="63">
        <v>2</v>
      </c>
      <c r="L27" s="65">
        <v>5749.79</v>
      </c>
      <c r="M27" s="65">
        <v>1445</v>
      </c>
      <c r="N27" s="61">
        <v>44386</v>
      </c>
      <c r="O27" s="60" t="s">
        <v>27</v>
      </c>
      <c r="P27" s="57"/>
      <c r="Q27" s="88"/>
      <c r="R27" s="88"/>
      <c r="S27" s="88"/>
      <c r="T27" s="88"/>
      <c r="U27" s="88"/>
      <c r="V27" s="89"/>
      <c r="W27" s="90"/>
      <c r="X27" s="89"/>
      <c r="Y27" s="56"/>
      <c r="Z27" s="90"/>
    </row>
    <row r="28" spans="1:26" ht="25.35" customHeight="1">
      <c r="A28" s="59">
        <v>14</v>
      </c>
      <c r="B28" s="104">
        <v>11</v>
      </c>
      <c r="C28" s="45" t="s">
        <v>169</v>
      </c>
      <c r="D28" s="65">
        <v>558</v>
      </c>
      <c r="E28" s="63">
        <v>1606</v>
      </c>
      <c r="F28" s="76">
        <f t="shared" si="5"/>
        <v>-0.65255292652552932</v>
      </c>
      <c r="G28" s="65">
        <v>100</v>
      </c>
      <c r="H28" s="63">
        <v>6</v>
      </c>
      <c r="I28" s="63">
        <f t="shared" si="4"/>
        <v>16.666666666666668</v>
      </c>
      <c r="J28" s="63">
        <v>2</v>
      </c>
      <c r="K28" s="63">
        <v>3</v>
      </c>
      <c r="L28" s="65">
        <v>5667.58</v>
      </c>
      <c r="M28" s="65">
        <v>1082</v>
      </c>
      <c r="N28" s="61">
        <v>44379</v>
      </c>
      <c r="O28" s="60" t="s">
        <v>170</v>
      </c>
      <c r="P28" s="57"/>
      <c r="Q28" s="88"/>
      <c r="R28" s="88"/>
      <c r="S28" s="88"/>
      <c r="T28" s="88"/>
      <c r="U28" s="88"/>
      <c r="V28" s="89"/>
      <c r="W28" s="90"/>
      <c r="X28" s="89"/>
      <c r="Y28" s="56"/>
      <c r="Z28" s="90"/>
    </row>
    <row r="29" spans="1:26" ht="25.35" customHeight="1">
      <c r="A29" s="59">
        <v>15</v>
      </c>
      <c r="B29" s="105">
        <v>12</v>
      </c>
      <c r="C29" s="45" t="s">
        <v>111</v>
      </c>
      <c r="D29" s="65">
        <v>339.1</v>
      </c>
      <c r="E29" s="63">
        <v>1204.78</v>
      </c>
      <c r="F29" s="76">
        <f t="shared" si="5"/>
        <v>-0.71853782433307323</v>
      </c>
      <c r="G29" s="65">
        <v>54</v>
      </c>
      <c r="H29" s="63">
        <v>3</v>
      </c>
      <c r="I29" s="63">
        <f t="shared" si="4"/>
        <v>18</v>
      </c>
      <c r="J29" s="63">
        <v>2</v>
      </c>
      <c r="K29" s="63">
        <v>8</v>
      </c>
      <c r="L29" s="65">
        <v>106305</v>
      </c>
      <c r="M29" s="65">
        <v>16930</v>
      </c>
      <c r="N29" s="61">
        <v>44344</v>
      </c>
      <c r="O29" s="77" t="s">
        <v>113</v>
      </c>
      <c r="P29" s="57"/>
      <c r="R29" s="62"/>
      <c r="T29" s="57"/>
      <c r="U29" s="56"/>
      <c r="V29" s="56"/>
      <c r="W29" s="57"/>
      <c r="X29" s="56"/>
      <c r="Y29" s="56"/>
      <c r="Z29" s="56"/>
    </row>
    <row r="30" spans="1:26" ht="25.35" customHeight="1">
      <c r="A30" s="59">
        <v>16</v>
      </c>
      <c r="B30" s="104">
        <v>15</v>
      </c>
      <c r="C30" s="45" t="s">
        <v>112</v>
      </c>
      <c r="D30" s="65">
        <v>311.5</v>
      </c>
      <c r="E30" s="63">
        <v>360.5</v>
      </c>
      <c r="F30" s="76">
        <f t="shared" si="5"/>
        <v>-0.13592233009708737</v>
      </c>
      <c r="G30" s="65">
        <v>56</v>
      </c>
      <c r="H30" s="63">
        <v>4</v>
      </c>
      <c r="I30" s="63">
        <f t="shared" si="4"/>
        <v>14</v>
      </c>
      <c r="J30" s="63">
        <v>2</v>
      </c>
      <c r="K30" s="63">
        <v>8</v>
      </c>
      <c r="L30" s="65">
        <v>25382</v>
      </c>
      <c r="M30" s="65">
        <v>4446</v>
      </c>
      <c r="N30" s="61">
        <v>44344</v>
      </c>
      <c r="O30" s="60" t="s">
        <v>32</v>
      </c>
      <c r="P30" s="57"/>
      <c r="R30" s="62"/>
      <c r="T30" s="57"/>
      <c r="U30" s="56"/>
      <c r="V30" s="56"/>
      <c r="W30" s="56"/>
      <c r="X30" s="56"/>
      <c r="Y30" s="56"/>
      <c r="Z30" s="57"/>
    </row>
    <row r="31" spans="1:26" ht="25.35" customHeight="1">
      <c r="A31" s="59">
        <v>17</v>
      </c>
      <c r="B31" s="104">
        <v>13</v>
      </c>
      <c r="C31" s="45" t="s">
        <v>149</v>
      </c>
      <c r="D31" s="65">
        <v>249</v>
      </c>
      <c r="E31" s="63">
        <v>824</v>
      </c>
      <c r="F31" s="76">
        <f t="shared" si="5"/>
        <v>-0.69781553398058249</v>
      </c>
      <c r="G31" s="65">
        <v>42</v>
      </c>
      <c r="H31" s="63" t="s">
        <v>30</v>
      </c>
      <c r="I31" s="63" t="s">
        <v>30</v>
      </c>
      <c r="J31" s="63">
        <v>1</v>
      </c>
      <c r="K31" s="63">
        <v>5</v>
      </c>
      <c r="L31" s="65">
        <v>33702</v>
      </c>
      <c r="M31" s="65">
        <v>5686</v>
      </c>
      <c r="N31" s="61">
        <v>44365</v>
      </c>
      <c r="O31" s="60" t="s">
        <v>31</v>
      </c>
      <c r="P31" s="57"/>
      <c r="R31" s="62"/>
      <c r="T31" s="57"/>
      <c r="U31" s="56"/>
      <c r="V31" s="56"/>
      <c r="W31" s="56"/>
      <c r="X31" s="56"/>
      <c r="Y31" s="56"/>
      <c r="Z31" s="57"/>
    </row>
    <row r="32" spans="1:26" ht="25.35" customHeight="1">
      <c r="A32" s="59">
        <v>18</v>
      </c>
      <c r="B32" s="93">
        <v>20</v>
      </c>
      <c r="C32" s="64" t="s">
        <v>101</v>
      </c>
      <c r="D32" s="65">
        <v>230</v>
      </c>
      <c r="E32" s="65">
        <v>158</v>
      </c>
      <c r="F32" s="76">
        <f t="shared" si="5"/>
        <v>0.45569620253164556</v>
      </c>
      <c r="G32" s="65">
        <v>46</v>
      </c>
      <c r="H32" s="63" t="s">
        <v>30</v>
      </c>
      <c r="I32" s="63" t="s">
        <v>30</v>
      </c>
      <c r="J32" s="63">
        <v>1</v>
      </c>
      <c r="K32" s="63">
        <v>8</v>
      </c>
      <c r="L32" s="65">
        <v>4939.92</v>
      </c>
      <c r="M32" s="65">
        <v>982</v>
      </c>
      <c r="N32" s="61">
        <v>44330</v>
      </c>
      <c r="O32" s="60" t="s">
        <v>102</v>
      </c>
      <c r="P32" s="57"/>
      <c r="Q32" s="88"/>
      <c r="R32" s="88"/>
      <c r="S32" s="88"/>
      <c r="T32" s="88"/>
      <c r="U32" s="88"/>
      <c r="V32" s="89"/>
      <c r="W32" s="90"/>
      <c r="X32" s="89"/>
      <c r="Y32" s="56"/>
      <c r="Z32" s="90"/>
    </row>
    <row r="33" spans="1:26" ht="25.35" customHeight="1">
      <c r="A33" s="59">
        <v>19</v>
      </c>
      <c r="B33" s="104">
        <v>16</v>
      </c>
      <c r="C33" s="45" t="s">
        <v>97</v>
      </c>
      <c r="D33" s="65">
        <v>177.3</v>
      </c>
      <c r="E33" s="63">
        <v>301.75</v>
      </c>
      <c r="F33" s="76">
        <f t="shared" si="5"/>
        <v>-0.41242750621375307</v>
      </c>
      <c r="G33" s="65">
        <v>34</v>
      </c>
      <c r="H33" s="63">
        <v>3</v>
      </c>
      <c r="I33" s="63">
        <f>G33/H33</f>
        <v>11.333333333333334</v>
      </c>
      <c r="J33" s="63">
        <v>1</v>
      </c>
      <c r="K33" s="63">
        <v>9</v>
      </c>
      <c r="L33" s="65">
        <v>54632</v>
      </c>
      <c r="M33" s="65">
        <v>11811</v>
      </c>
      <c r="N33" s="61">
        <v>44337</v>
      </c>
      <c r="O33" s="60" t="s">
        <v>32</v>
      </c>
      <c r="P33" s="57"/>
      <c r="Q33" s="88"/>
      <c r="R33" s="88"/>
      <c r="S33" s="88"/>
      <c r="T33" s="88"/>
      <c r="U33" s="88"/>
      <c r="V33" s="89"/>
      <c r="W33" s="90"/>
      <c r="X33" s="89"/>
      <c r="Y33" s="56"/>
      <c r="Z33" s="90"/>
    </row>
    <row r="34" spans="1:26" ht="25.35" customHeight="1">
      <c r="A34" s="59">
        <v>20</v>
      </c>
      <c r="B34" s="104">
        <v>18</v>
      </c>
      <c r="C34" s="79" t="s">
        <v>46</v>
      </c>
      <c r="D34" s="65">
        <v>154</v>
      </c>
      <c r="E34" s="63">
        <v>142.97</v>
      </c>
      <c r="F34" s="76">
        <f t="shared" si="5"/>
        <v>7.7149052248723524E-2</v>
      </c>
      <c r="G34" s="65">
        <v>33</v>
      </c>
      <c r="H34" s="48">
        <v>4</v>
      </c>
      <c r="I34" s="63">
        <f>G34/H34</f>
        <v>8.25</v>
      </c>
      <c r="J34" s="63">
        <v>2</v>
      </c>
      <c r="K34" s="63">
        <v>12</v>
      </c>
      <c r="L34" s="65">
        <v>44931</v>
      </c>
      <c r="M34" s="65">
        <v>9348</v>
      </c>
      <c r="N34" s="61">
        <v>44316</v>
      </c>
      <c r="O34" s="60" t="s">
        <v>32</v>
      </c>
      <c r="P34" s="57"/>
      <c r="Q34" s="88"/>
      <c r="R34" s="88"/>
      <c r="S34" s="88"/>
      <c r="T34" s="88"/>
      <c r="U34" s="88"/>
      <c r="V34" s="89"/>
      <c r="W34" s="90"/>
      <c r="X34" s="89"/>
      <c r="Y34" s="56"/>
      <c r="Z34" s="90"/>
    </row>
    <row r="35" spans="1:26" ht="25.35" customHeight="1">
      <c r="A35" s="16"/>
      <c r="B35" s="16"/>
      <c r="C35" s="39" t="s">
        <v>76</v>
      </c>
      <c r="D35" s="58">
        <f>SUM(D23:D34)</f>
        <v>94492.1</v>
      </c>
      <c r="E35" s="58">
        <f t="shared" ref="E35:G35" si="6">SUM(E23:E34)</f>
        <v>76380.36</v>
      </c>
      <c r="F35" s="84">
        <f t="shared" si="5"/>
        <v>0.23712561710890084</v>
      </c>
      <c r="G35" s="58">
        <f t="shared" si="6"/>
        <v>16584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104">
        <v>22</v>
      </c>
      <c r="C37" s="45" t="s">
        <v>148</v>
      </c>
      <c r="D37" s="65">
        <v>154</v>
      </c>
      <c r="E37" s="63">
        <v>98</v>
      </c>
      <c r="F37" s="76">
        <f>(D37-E37)/E37</f>
        <v>0.5714285714285714</v>
      </c>
      <c r="G37" s="65">
        <v>26</v>
      </c>
      <c r="H37" s="63">
        <v>3</v>
      </c>
      <c r="I37" s="63">
        <f>G37/H37</f>
        <v>8.6666666666666661</v>
      </c>
      <c r="J37" s="63">
        <v>1</v>
      </c>
      <c r="K37" s="63">
        <v>5</v>
      </c>
      <c r="L37" s="65">
        <v>10879.52</v>
      </c>
      <c r="M37" s="65">
        <v>2034</v>
      </c>
      <c r="N37" s="61">
        <v>44365</v>
      </c>
      <c r="O37" s="60" t="s">
        <v>37</v>
      </c>
      <c r="P37" s="57"/>
      <c r="Q37" s="88"/>
      <c r="R37" s="88"/>
      <c r="S37" s="88"/>
      <c r="T37" s="88"/>
      <c r="U37" s="88"/>
      <c r="V37" s="89"/>
      <c r="W37" s="90"/>
      <c r="X37" s="89"/>
      <c r="Y37" s="56"/>
      <c r="Z37" s="90"/>
    </row>
    <row r="38" spans="1:26" ht="25.35" customHeight="1">
      <c r="A38" s="59">
        <v>22</v>
      </c>
      <c r="B38" s="104">
        <v>9</v>
      </c>
      <c r="C38" s="45" t="s">
        <v>171</v>
      </c>
      <c r="D38" s="65">
        <v>143.35</v>
      </c>
      <c r="E38" s="63">
        <v>2109.2399999999998</v>
      </c>
      <c r="F38" s="76">
        <f>(D38-E38)/E38</f>
        <v>-0.93203713185792048</v>
      </c>
      <c r="G38" s="65">
        <v>23</v>
      </c>
      <c r="H38" s="63">
        <v>3</v>
      </c>
      <c r="I38" s="63">
        <f>G38/H38</f>
        <v>7.666666666666667</v>
      </c>
      <c r="J38" s="63">
        <v>2</v>
      </c>
      <c r="K38" s="63">
        <v>3</v>
      </c>
      <c r="L38" s="65">
        <v>10862.47</v>
      </c>
      <c r="M38" s="65">
        <v>1902</v>
      </c>
      <c r="N38" s="61">
        <v>44379</v>
      </c>
      <c r="O38" s="60" t="s">
        <v>37</v>
      </c>
      <c r="P38" s="57"/>
      <c r="Q38" s="88"/>
      <c r="R38" s="88"/>
      <c r="S38" s="88"/>
      <c r="T38" s="88"/>
      <c r="U38" s="88"/>
      <c r="V38" s="89"/>
      <c r="W38" s="90"/>
      <c r="X38" s="89"/>
      <c r="Y38" s="56"/>
      <c r="Z38" s="90"/>
    </row>
    <row r="39" spans="1:26" ht="25.35" customHeight="1">
      <c r="A39" s="59">
        <v>23</v>
      </c>
      <c r="B39" s="66" t="s">
        <v>30</v>
      </c>
      <c r="C39" s="64" t="s">
        <v>189</v>
      </c>
      <c r="D39" s="65">
        <v>94</v>
      </c>
      <c r="E39" s="63" t="s">
        <v>30</v>
      </c>
      <c r="F39" s="63" t="s">
        <v>30</v>
      </c>
      <c r="G39" s="65">
        <v>44</v>
      </c>
      <c r="H39" s="48">
        <v>4</v>
      </c>
      <c r="I39" s="63">
        <f>G39/H39</f>
        <v>11</v>
      </c>
      <c r="J39" s="63">
        <v>2</v>
      </c>
      <c r="K39" s="63" t="s">
        <v>30</v>
      </c>
      <c r="L39" s="65">
        <v>246158</v>
      </c>
      <c r="M39" s="65">
        <v>51097</v>
      </c>
      <c r="N39" s="61">
        <v>43840</v>
      </c>
      <c r="O39" s="60" t="s">
        <v>32</v>
      </c>
      <c r="P39" s="57"/>
      <c r="Q39" s="88"/>
      <c r="R39" s="88"/>
      <c r="S39" s="88"/>
      <c r="T39" s="88"/>
      <c r="U39" s="88"/>
      <c r="V39" s="89"/>
      <c r="W39" s="90"/>
      <c r="X39" s="89"/>
      <c r="Y39" s="56"/>
      <c r="Z39" s="90"/>
    </row>
    <row r="40" spans="1:26" ht="25.35" customHeight="1">
      <c r="A40" s="59">
        <v>24</v>
      </c>
      <c r="B40" s="105">
        <v>14</v>
      </c>
      <c r="C40" s="78" t="s">
        <v>172</v>
      </c>
      <c r="D40" s="65">
        <v>83</v>
      </c>
      <c r="E40" s="63">
        <v>473</v>
      </c>
      <c r="F40" s="76">
        <f>(D40-E40)/E40</f>
        <v>-0.82452431289640593</v>
      </c>
      <c r="G40" s="65">
        <v>14</v>
      </c>
      <c r="H40" s="63" t="s">
        <v>30</v>
      </c>
      <c r="I40" s="63" t="s">
        <v>30</v>
      </c>
      <c r="J40" s="63">
        <v>1</v>
      </c>
      <c r="K40" s="63">
        <v>3</v>
      </c>
      <c r="L40" s="65">
        <v>5180</v>
      </c>
      <c r="M40" s="65">
        <v>926</v>
      </c>
      <c r="N40" s="61">
        <v>44379</v>
      </c>
      <c r="O40" s="60" t="s">
        <v>31</v>
      </c>
      <c r="P40" s="57"/>
      <c r="R40" s="62"/>
      <c r="T40" s="57"/>
      <c r="U40" s="56"/>
      <c r="V40" s="56"/>
      <c r="W40" s="57"/>
      <c r="X40" s="56"/>
      <c r="Y40" s="56"/>
      <c r="Z40" s="56"/>
    </row>
    <row r="41" spans="1:26" ht="25.35" customHeight="1">
      <c r="A41" s="59">
        <v>25</v>
      </c>
      <c r="B41" s="105">
        <v>23</v>
      </c>
      <c r="C41" s="82" t="s">
        <v>67</v>
      </c>
      <c r="D41" s="65">
        <v>74</v>
      </c>
      <c r="E41" s="63">
        <v>54</v>
      </c>
      <c r="F41" s="76">
        <f>(D41-E41)/E41</f>
        <v>0.37037037037037035</v>
      </c>
      <c r="G41" s="65">
        <v>13</v>
      </c>
      <c r="H41" s="63">
        <v>2</v>
      </c>
      <c r="I41" s="63">
        <f t="shared" ref="I41:I46" si="7">G41/H41</f>
        <v>6.5</v>
      </c>
      <c r="J41" s="63">
        <v>1</v>
      </c>
      <c r="K41" s="63">
        <v>11</v>
      </c>
      <c r="L41" s="65">
        <v>23354</v>
      </c>
      <c r="M41" s="65">
        <v>4105</v>
      </c>
      <c r="N41" s="61">
        <v>44323</v>
      </c>
      <c r="O41" s="60" t="s">
        <v>32</v>
      </c>
      <c r="P41" s="57"/>
      <c r="Q41" s="88"/>
      <c r="R41" s="88"/>
      <c r="S41" s="88"/>
      <c r="T41" s="88"/>
      <c r="U41" s="88"/>
      <c r="V41" s="89"/>
      <c r="W41" s="90"/>
      <c r="X41" s="89"/>
      <c r="Y41" s="56"/>
      <c r="Z41" s="91"/>
    </row>
    <row r="42" spans="1:26" ht="25.35" customHeight="1">
      <c r="A42" s="59">
        <v>26</v>
      </c>
      <c r="B42" s="63" t="s">
        <v>30</v>
      </c>
      <c r="C42" s="45" t="s">
        <v>161</v>
      </c>
      <c r="D42" s="65">
        <v>40</v>
      </c>
      <c r="E42" s="63" t="s">
        <v>30</v>
      </c>
      <c r="F42" s="63" t="s">
        <v>30</v>
      </c>
      <c r="G42" s="65">
        <v>20</v>
      </c>
      <c r="H42" s="63">
        <v>2</v>
      </c>
      <c r="I42" s="63">
        <f t="shared" si="7"/>
        <v>10</v>
      </c>
      <c r="J42" s="63">
        <v>2</v>
      </c>
      <c r="K42" s="63" t="s">
        <v>30</v>
      </c>
      <c r="L42" s="65">
        <v>817116</v>
      </c>
      <c r="M42" s="65">
        <v>154644</v>
      </c>
      <c r="N42" s="61">
        <v>43665</v>
      </c>
      <c r="O42" s="60" t="s">
        <v>32</v>
      </c>
      <c r="P42" s="57"/>
      <c r="Q42" s="88"/>
      <c r="R42" s="88"/>
      <c r="S42" s="88"/>
      <c r="T42" s="88"/>
      <c r="U42" s="88"/>
      <c r="V42" s="89"/>
      <c r="W42" s="90"/>
      <c r="X42" s="89"/>
      <c r="Y42" s="56"/>
      <c r="Z42" s="90"/>
    </row>
    <row r="43" spans="1:26" ht="25.35" customHeight="1">
      <c r="A43" s="59">
        <v>27</v>
      </c>
      <c r="B43" s="66" t="s">
        <v>30</v>
      </c>
      <c r="C43" s="64" t="s">
        <v>125</v>
      </c>
      <c r="D43" s="65">
        <v>24</v>
      </c>
      <c r="E43" s="63" t="s">
        <v>30</v>
      </c>
      <c r="F43" s="63" t="s">
        <v>30</v>
      </c>
      <c r="G43" s="65">
        <v>12</v>
      </c>
      <c r="H43" s="48">
        <v>1</v>
      </c>
      <c r="I43" s="63">
        <f t="shared" si="7"/>
        <v>12</v>
      </c>
      <c r="J43" s="63">
        <v>1</v>
      </c>
      <c r="K43" s="63" t="s">
        <v>30</v>
      </c>
      <c r="L43" s="65">
        <v>24008</v>
      </c>
      <c r="M43" s="65">
        <v>5671</v>
      </c>
      <c r="N43" s="61">
        <v>44015</v>
      </c>
      <c r="O43" s="60" t="s">
        <v>37</v>
      </c>
      <c r="P43" s="57"/>
      <c r="Q43" s="88"/>
      <c r="R43" s="88"/>
      <c r="S43" s="88"/>
      <c r="T43" s="88"/>
      <c r="U43" s="88"/>
      <c r="V43" s="89"/>
      <c r="W43" s="90"/>
      <c r="X43" s="89"/>
      <c r="Y43" s="56"/>
      <c r="Z43" s="90"/>
    </row>
    <row r="44" spans="1:26" ht="25.35" customHeight="1">
      <c r="A44" s="59">
        <v>28</v>
      </c>
      <c r="B44" s="104">
        <v>21</v>
      </c>
      <c r="C44" s="78" t="s">
        <v>175</v>
      </c>
      <c r="D44" s="65">
        <v>16.649999999999999</v>
      </c>
      <c r="E44" s="63">
        <v>108.35</v>
      </c>
      <c r="F44" s="76">
        <f>(D44-E44)/E44</f>
        <v>-0.84633133364097823</v>
      </c>
      <c r="G44" s="65">
        <v>3</v>
      </c>
      <c r="H44" s="63">
        <v>1</v>
      </c>
      <c r="I44" s="63">
        <f t="shared" si="7"/>
        <v>3</v>
      </c>
      <c r="J44" s="63">
        <v>1</v>
      </c>
      <c r="K44" s="63">
        <v>3</v>
      </c>
      <c r="L44" s="65">
        <v>2757</v>
      </c>
      <c r="M44" s="65">
        <v>471</v>
      </c>
      <c r="N44" s="61">
        <v>44379</v>
      </c>
      <c r="O44" s="60" t="s">
        <v>33</v>
      </c>
      <c r="P44" s="57"/>
      <c r="Q44" s="88"/>
      <c r="R44" s="88"/>
      <c r="S44" s="88"/>
      <c r="T44" s="88"/>
      <c r="U44" s="88"/>
      <c r="V44" s="89"/>
      <c r="W44" s="90"/>
      <c r="X44" s="89"/>
      <c r="Y44" s="90"/>
      <c r="Z44" s="56"/>
    </row>
    <row r="45" spans="1:26" ht="25.35" customHeight="1">
      <c r="A45" s="59">
        <v>29</v>
      </c>
      <c r="B45" s="106">
        <v>26</v>
      </c>
      <c r="C45" s="45" t="s">
        <v>58</v>
      </c>
      <c r="D45" s="65">
        <v>12</v>
      </c>
      <c r="E45" s="63">
        <v>22</v>
      </c>
      <c r="F45" s="76">
        <f>(D45-E45)/E45</f>
        <v>-0.45454545454545453</v>
      </c>
      <c r="G45" s="65">
        <v>2</v>
      </c>
      <c r="H45" s="48">
        <v>1</v>
      </c>
      <c r="I45" s="63">
        <f t="shared" si="7"/>
        <v>2</v>
      </c>
      <c r="J45" s="63">
        <v>1</v>
      </c>
      <c r="K45" s="63" t="s">
        <v>30</v>
      </c>
      <c r="L45" s="65">
        <v>49241</v>
      </c>
      <c r="M45" s="65">
        <v>9186</v>
      </c>
      <c r="N45" s="61">
        <v>43805</v>
      </c>
      <c r="O45" s="60" t="s">
        <v>37</v>
      </c>
      <c r="P45" s="57"/>
      <c r="Q45" s="88"/>
      <c r="R45" s="88"/>
      <c r="S45" s="88"/>
      <c r="T45" s="88"/>
      <c r="U45" s="88"/>
      <c r="V45" s="89"/>
      <c r="W45" s="90"/>
      <c r="X45" s="89"/>
      <c r="Y45" s="56"/>
      <c r="Z45" s="90"/>
    </row>
    <row r="46" spans="1:26" ht="25.35" customHeight="1">
      <c r="A46" s="59">
        <v>30</v>
      </c>
      <c r="B46" s="66" t="s">
        <v>30</v>
      </c>
      <c r="C46" s="92" t="s">
        <v>126</v>
      </c>
      <c r="D46" s="65">
        <v>8</v>
      </c>
      <c r="E46" s="63" t="s">
        <v>30</v>
      </c>
      <c r="F46" s="63" t="s">
        <v>30</v>
      </c>
      <c r="G46" s="65">
        <v>4</v>
      </c>
      <c r="H46" s="48">
        <v>1</v>
      </c>
      <c r="I46" s="63">
        <f t="shared" si="7"/>
        <v>4</v>
      </c>
      <c r="J46" s="63">
        <v>1</v>
      </c>
      <c r="K46" s="63" t="s">
        <v>30</v>
      </c>
      <c r="L46" s="65">
        <v>19721</v>
      </c>
      <c r="M46" s="65">
        <v>4626</v>
      </c>
      <c r="N46" s="61">
        <v>44057</v>
      </c>
      <c r="O46" s="60" t="s">
        <v>37</v>
      </c>
      <c r="P46" s="57"/>
      <c r="Q46" s="88"/>
      <c r="R46" s="88"/>
      <c r="S46" s="88"/>
      <c r="T46" s="88"/>
      <c r="U46" s="88"/>
      <c r="V46" s="89"/>
      <c r="W46" s="90"/>
      <c r="X46" s="89"/>
      <c r="Y46" s="90"/>
      <c r="Z46" s="56"/>
    </row>
    <row r="47" spans="1:26" ht="25.35" customHeight="1">
      <c r="A47" s="16"/>
      <c r="B47" s="16"/>
      <c r="C47" s="39" t="s">
        <v>131</v>
      </c>
      <c r="D47" s="58">
        <f>SUM(D35:D46)</f>
        <v>95141.1</v>
      </c>
      <c r="E47" s="58">
        <f>SUM(E35:E46)</f>
        <v>79244.950000000012</v>
      </c>
      <c r="F47" s="84">
        <f>(D47-E47)/E47</f>
        <v>0.20059511678662162</v>
      </c>
      <c r="G47" s="58">
        <f>SUM(G35:G46)</f>
        <v>16745</v>
      </c>
      <c r="H47" s="58"/>
      <c r="I47" s="19"/>
      <c r="J47" s="18"/>
      <c r="K47" s="20"/>
      <c r="L47" s="21"/>
      <c r="M47" s="25"/>
      <c r="N47" s="22"/>
      <c r="O47" s="77"/>
    </row>
    <row r="48" spans="1:26" ht="23.1" customHeight="1"/>
    <row r="49" spans="18:18" ht="17.25" customHeight="1"/>
    <row r="50" spans="18:18" ht="16.5" customHeight="1"/>
    <row r="63" spans="18:18">
      <c r="R63" s="57"/>
    </row>
    <row r="66" spans="16:16">
      <c r="P66" s="57"/>
    </row>
    <row r="70" spans="16:16" ht="12" customHeight="1"/>
  </sheetData>
  <sortState xmlns:xlrd2="http://schemas.microsoft.com/office/spreadsheetml/2017/richdata2" ref="B13:O46">
    <sortCondition descending="1" ref="D13:D46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D06EC-5B37-47AD-9492-3AC96EBA11AD}">
  <dimension ref="A1:Z68"/>
  <sheetViews>
    <sheetView topLeftCell="A26" zoomScale="60" zoomScaleNormal="60" workbookViewId="0">
      <selection activeCell="A33" sqref="A33:XFD33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3.6640625" style="55" customWidth="1"/>
    <col min="24" max="24" width="12" style="55" bestFit="1" customWidth="1"/>
    <col min="25" max="25" width="8.88671875" style="55"/>
    <col min="26" max="26" width="14.88671875" style="55" customWidth="1"/>
    <col min="27" max="16384" width="8.88671875" style="55"/>
  </cols>
  <sheetData>
    <row r="1" spans="1:26" ht="19.5" customHeight="1">
      <c r="E1" s="2" t="s">
        <v>182</v>
      </c>
      <c r="F1" s="2"/>
      <c r="G1" s="2"/>
      <c r="H1" s="2"/>
      <c r="I1" s="2"/>
    </row>
    <row r="2" spans="1:26" ht="19.5" customHeight="1">
      <c r="E2" s="2" t="s">
        <v>183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180</v>
      </c>
      <c r="E6" s="4" t="s">
        <v>167</v>
      </c>
      <c r="F6" s="177"/>
      <c r="G6" s="4" t="s">
        <v>180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20"/>
      <c r="E9" s="120"/>
      <c r="F9" s="176" t="s">
        <v>15</v>
      </c>
      <c r="G9" s="120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Z9" s="57"/>
    </row>
    <row r="10" spans="1:26">
      <c r="A10" s="174"/>
      <c r="B10" s="174"/>
      <c r="C10" s="177"/>
      <c r="D10" s="121" t="s">
        <v>181</v>
      </c>
      <c r="E10" s="121" t="s">
        <v>168</v>
      </c>
      <c r="F10" s="177"/>
      <c r="G10" s="121" t="s">
        <v>181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Z10" s="57"/>
    </row>
    <row r="11" spans="1:26">
      <c r="A11" s="174"/>
      <c r="B11" s="174"/>
      <c r="C11" s="177"/>
      <c r="D11" s="121" t="s">
        <v>14</v>
      </c>
      <c r="E11" s="4" t="s">
        <v>14</v>
      </c>
      <c r="F11" s="177"/>
      <c r="G11" s="121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Z11" s="57"/>
    </row>
    <row r="12" spans="1:26" ht="15.6" customHeight="1" thickBot="1">
      <c r="A12" s="174"/>
      <c r="B12" s="175"/>
      <c r="C12" s="178"/>
      <c r="D12" s="122"/>
      <c r="E12" s="5" t="s">
        <v>2</v>
      </c>
      <c r="F12" s="178"/>
      <c r="G12" s="122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90"/>
      <c r="X12" s="89"/>
      <c r="Z12" s="90"/>
    </row>
    <row r="13" spans="1:26" ht="25.35" customHeight="1">
      <c r="A13" s="59">
        <v>1</v>
      </c>
      <c r="B13" s="59" t="s">
        <v>56</v>
      </c>
      <c r="C13" s="45" t="s">
        <v>177</v>
      </c>
      <c r="D13" s="65">
        <v>32927.58</v>
      </c>
      <c r="E13" s="63" t="s">
        <v>30</v>
      </c>
      <c r="F13" s="63" t="s">
        <v>30</v>
      </c>
      <c r="G13" s="65">
        <v>4906</v>
      </c>
      <c r="H13" s="63">
        <v>159</v>
      </c>
      <c r="I13" s="63">
        <f t="shared" ref="I13:I22" si="0">G13/H13</f>
        <v>30.855345911949687</v>
      </c>
      <c r="J13" s="63">
        <v>18</v>
      </c>
      <c r="K13" s="63">
        <v>1</v>
      </c>
      <c r="L13" s="65">
        <v>32928</v>
      </c>
      <c r="M13" s="65">
        <v>4906</v>
      </c>
      <c r="N13" s="61">
        <v>44386</v>
      </c>
      <c r="O13" s="60" t="s">
        <v>32</v>
      </c>
      <c r="P13" s="57"/>
      <c r="Q13" s="88"/>
      <c r="R13" s="88"/>
      <c r="S13" s="88"/>
      <c r="T13" s="88"/>
      <c r="U13" s="88"/>
      <c r="V13" s="89"/>
      <c r="W13" s="90"/>
      <c r="X13" s="89"/>
      <c r="Y13" s="56"/>
      <c r="Z13" s="90"/>
    </row>
    <row r="14" spans="1:26" ht="25.35" customHeight="1">
      <c r="A14" s="59">
        <v>2</v>
      </c>
      <c r="B14" s="59">
        <v>1</v>
      </c>
      <c r="C14" s="45" t="s">
        <v>160</v>
      </c>
      <c r="D14" s="65">
        <v>14043.49</v>
      </c>
      <c r="E14" s="63">
        <v>21356.25</v>
      </c>
      <c r="F14" s="76">
        <f t="shared" ref="F14:F19" si="1">(D14-E14)/E14</f>
        <v>-0.34241779338601114</v>
      </c>
      <c r="G14" s="65">
        <v>2180</v>
      </c>
      <c r="H14" s="63">
        <v>116</v>
      </c>
      <c r="I14" s="63">
        <f t="shared" si="0"/>
        <v>18.793103448275861</v>
      </c>
      <c r="J14" s="63">
        <v>11</v>
      </c>
      <c r="K14" s="63">
        <v>3</v>
      </c>
      <c r="L14" s="65">
        <v>146868</v>
      </c>
      <c r="M14" s="65">
        <v>22832</v>
      </c>
      <c r="N14" s="61">
        <v>44372</v>
      </c>
      <c r="O14" s="60" t="s">
        <v>47</v>
      </c>
      <c r="P14" s="57"/>
      <c r="Q14" s="88"/>
      <c r="R14" s="88"/>
      <c r="S14" s="88"/>
      <c r="T14" s="88"/>
      <c r="U14" s="88"/>
      <c r="V14" s="89"/>
      <c r="W14" s="90"/>
      <c r="X14" s="89"/>
      <c r="Y14" s="56"/>
      <c r="Z14" s="90"/>
    </row>
    <row r="15" spans="1:26" ht="25.35" customHeight="1">
      <c r="A15" s="59">
        <v>3</v>
      </c>
      <c r="B15" s="59">
        <v>2</v>
      </c>
      <c r="C15" s="45" t="s">
        <v>174</v>
      </c>
      <c r="D15" s="65">
        <v>6140.02</v>
      </c>
      <c r="E15" s="63">
        <v>8562.73</v>
      </c>
      <c r="F15" s="76">
        <f t="shared" si="1"/>
        <v>-0.28293663352692416</v>
      </c>
      <c r="G15" s="65">
        <v>1271</v>
      </c>
      <c r="H15" s="63">
        <v>100</v>
      </c>
      <c r="I15" s="63">
        <f t="shared" si="0"/>
        <v>12.71</v>
      </c>
      <c r="J15" s="63">
        <v>15</v>
      </c>
      <c r="K15" s="63">
        <v>2</v>
      </c>
      <c r="L15" s="65">
        <v>25239</v>
      </c>
      <c r="M15" s="65">
        <v>5443</v>
      </c>
      <c r="N15" s="61">
        <v>44379</v>
      </c>
      <c r="O15" s="60" t="s">
        <v>47</v>
      </c>
      <c r="P15" s="57"/>
      <c r="Q15" s="88"/>
      <c r="R15" s="88"/>
      <c r="S15" s="88"/>
      <c r="T15" s="88"/>
      <c r="U15" s="88"/>
      <c r="V15" s="89"/>
      <c r="W15" s="90"/>
      <c r="X15" s="89"/>
      <c r="Y15" s="56"/>
      <c r="Z15" s="90"/>
    </row>
    <row r="16" spans="1:26" ht="25.35" customHeight="1">
      <c r="A16" s="59">
        <v>4</v>
      </c>
      <c r="B16" s="59">
        <v>3</v>
      </c>
      <c r="C16" s="45" t="s">
        <v>173</v>
      </c>
      <c r="D16" s="65">
        <v>4728.8999999999996</v>
      </c>
      <c r="E16" s="63">
        <v>7412.73</v>
      </c>
      <c r="F16" s="76">
        <f t="shared" si="1"/>
        <v>-0.36205689401880281</v>
      </c>
      <c r="G16" s="65">
        <v>744</v>
      </c>
      <c r="H16" s="63">
        <v>71</v>
      </c>
      <c r="I16" s="63">
        <f t="shared" si="0"/>
        <v>10.47887323943662</v>
      </c>
      <c r="J16" s="63">
        <v>11</v>
      </c>
      <c r="K16" s="63">
        <v>2</v>
      </c>
      <c r="L16" s="65">
        <v>19851</v>
      </c>
      <c r="M16" s="65">
        <v>3275</v>
      </c>
      <c r="N16" s="61">
        <v>44379</v>
      </c>
      <c r="O16" s="60" t="s">
        <v>47</v>
      </c>
      <c r="P16" s="57"/>
      <c r="Q16" s="88"/>
      <c r="R16" s="88"/>
      <c r="S16" s="88"/>
      <c r="T16" s="88"/>
      <c r="U16" s="88"/>
      <c r="V16" s="89"/>
      <c r="W16" s="90"/>
      <c r="X16" s="89"/>
      <c r="Y16" s="56"/>
      <c r="Z16" s="90"/>
    </row>
    <row r="17" spans="1:26" ht="25.35" customHeight="1">
      <c r="A17" s="59">
        <v>5</v>
      </c>
      <c r="B17" s="59">
        <v>4</v>
      </c>
      <c r="C17" s="116" t="s">
        <v>159</v>
      </c>
      <c r="D17" s="65">
        <v>3997.12</v>
      </c>
      <c r="E17" s="63">
        <v>5234.3100000000004</v>
      </c>
      <c r="F17" s="76">
        <f t="shared" si="1"/>
        <v>-0.23636162168461564</v>
      </c>
      <c r="G17" s="65">
        <v>844</v>
      </c>
      <c r="H17" s="63">
        <v>72</v>
      </c>
      <c r="I17" s="63">
        <f t="shared" si="0"/>
        <v>11.722222222222221</v>
      </c>
      <c r="J17" s="63">
        <v>11</v>
      </c>
      <c r="K17" s="63">
        <v>3</v>
      </c>
      <c r="L17" s="65">
        <v>32477.3</v>
      </c>
      <c r="M17" s="65">
        <v>7203</v>
      </c>
      <c r="N17" s="61">
        <v>44372</v>
      </c>
      <c r="O17" s="60" t="s">
        <v>37</v>
      </c>
      <c r="P17" s="57"/>
      <c r="Q17" s="88"/>
      <c r="R17" s="88"/>
      <c r="S17" s="88"/>
      <c r="T17" s="88"/>
      <c r="U17" s="88"/>
      <c r="V17" s="89"/>
      <c r="W17" s="90"/>
      <c r="X17" s="89"/>
      <c r="Y17" s="56"/>
      <c r="Z17" s="90"/>
    </row>
    <row r="18" spans="1:26" ht="25.35" customHeight="1">
      <c r="A18" s="59">
        <v>6</v>
      </c>
      <c r="B18" s="59">
        <v>6</v>
      </c>
      <c r="C18" s="45" t="s">
        <v>123</v>
      </c>
      <c r="D18" s="65">
        <v>3421.17</v>
      </c>
      <c r="E18" s="63">
        <v>3048.25</v>
      </c>
      <c r="F18" s="76">
        <f t="shared" si="1"/>
        <v>0.12233904699417701</v>
      </c>
      <c r="G18" s="65">
        <v>677</v>
      </c>
      <c r="H18" s="63">
        <v>46</v>
      </c>
      <c r="I18" s="63">
        <f t="shared" si="0"/>
        <v>14.717391304347826</v>
      </c>
      <c r="J18" s="63">
        <v>9</v>
      </c>
      <c r="K18" s="63">
        <v>6</v>
      </c>
      <c r="L18" s="65">
        <v>68299</v>
      </c>
      <c r="M18" s="65">
        <v>15274</v>
      </c>
      <c r="N18" s="61">
        <v>44351</v>
      </c>
      <c r="O18" s="60" t="s">
        <v>47</v>
      </c>
      <c r="P18" s="57"/>
      <c r="Q18" s="88"/>
      <c r="R18" s="88"/>
      <c r="S18" s="88"/>
      <c r="T18" s="88"/>
      <c r="U18" s="88"/>
      <c r="V18" s="89"/>
      <c r="W18" s="90"/>
      <c r="X18" s="89"/>
      <c r="Y18" s="56"/>
      <c r="Z18" s="90"/>
    </row>
    <row r="19" spans="1:26" ht="25.35" customHeight="1">
      <c r="A19" s="59">
        <v>7</v>
      </c>
      <c r="B19" s="59">
        <v>8</v>
      </c>
      <c r="C19" s="45" t="s">
        <v>136</v>
      </c>
      <c r="D19" s="65">
        <v>2218.6799999999998</v>
      </c>
      <c r="E19" s="63">
        <v>2928.33</v>
      </c>
      <c r="F19" s="76">
        <f t="shared" si="1"/>
        <v>-0.24233949042628397</v>
      </c>
      <c r="G19" s="65">
        <v>449</v>
      </c>
      <c r="H19" s="63">
        <v>46</v>
      </c>
      <c r="I19" s="63">
        <f t="shared" si="0"/>
        <v>9.7608695652173907</v>
      </c>
      <c r="J19" s="63">
        <v>9</v>
      </c>
      <c r="K19" s="63">
        <v>5</v>
      </c>
      <c r="L19" s="65">
        <v>62027.47</v>
      </c>
      <c r="M19" s="65">
        <v>13514</v>
      </c>
      <c r="N19" s="61">
        <v>44358</v>
      </c>
      <c r="O19" s="60" t="s">
        <v>64</v>
      </c>
      <c r="P19" s="57"/>
      <c r="Q19" s="88"/>
      <c r="R19" s="88"/>
      <c r="S19" s="88"/>
      <c r="T19" s="88"/>
      <c r="U19" s="88"/>
      <c r="V19" s="89"/>
      <c r="W19" s="90"/>
      <c r="X19" s="89"/>
      <c r="Y19" s="56"/>
      <c r="Z19" s="90"/>
    </row>
    <row r="20" spans="1:26" ht="25.35" customHeight="1">
      <c r="A20" s="59">
        <v>8</v>
      </c>
      <c r="B20" s="59" t="s">
        <v>56</v>
      </c>
      <c r="C20" s="45" t="s">
        <v>179</v>
      </c>
      <c r="D20" s="65">
        <v>2202.91</v>
      </c>
      <c r="E20" s="63" t="s">
        <v>30</v>
      </c>
      <c r="F20" s="63" t="s">
        <v>30</v>
      </c>
      <c r="G20" s="65">
        <v>522</v>
      </c>
      <c r="H20" s="63">
        <v>95</v>
      </c>
      <c r="I20" s="63">
        <f t="shared" si="0"/>
        <v>5.4947368421052634</v>
      </c>
      <c r="J20" s="63">
        <v>15</v>
      </c>
      <c r="K20" s="63">
        <v>1</v>
      </c>
      <c r="L20" s="65">
        <v>2202.91</v>
      </c>
      <c r="M20" s="65">
        <v>522</v>
      </c>
      <c r="N20" s="61">
        <v>44386</v>
      </c>
      <c r="O20" s="60" t="s">
        <v>27</v>
      </c>
      <c r="P20" s="57"/>
      <c r="Q20" s="88"/>
      <c r="R20" s="88"/>
      <c r="T20" s="88"/>
      <c r="U20" s="88"/>
      <c r="V20" s="89"/>
      <c r="W20" s="90"/>
      <c r="X20" s="89"/>
      <c r="Y20" s="56"/>
      <c r="Z20" s="90"/>
    </row>
    <row r="21" spans="1:26" ht="25.35" customHeight="1">
      <c r="A21" s="59">
        <v>9</v>
      </c>
      <c r="B21" s="59">
        <v>7</v>
      </c>
      <c r="C21" s="45" t="s">
        <v>171</v>
      </c>
      <c r="D21" s="65">
        <v>2109.2399999999998</v>
      </c>
      <c r="E21" s="63">
        <v>2960.49</v>
      </c>
      <c r="F21" s="76">
        <f>(D21-E21)/E21</f>
        <v>-0.28753686045215487</v>
      </c>
      <c r="G21" s="65">
        <v>340</v>
      </c>
      <c r="H21" s="63">
        <v>30</v>
      </c>
      <c r="I21" s="63">
        <f t="shared" si="0"/>
        <v>11.333333333333334</v>
      </c>
      <c r="J21" s="63">
        <v>12</v>
      </c>
      <c r="K21" s="63">
        <v>2</v>
      </c>
      <c r="L21" s="65">
        <v>8984.82</v>
      </c>
      <c r="M21" s="65">
        <v>1527</v>
      </c>
      <c r="N21" s="61">
        <v>44379</v>
      </c>
      <c r="O21" s="60" t="s">
        <v>37</v>
      </c>
      <c r="P21" s="57"/>
      <c r="Q21" s="88"/>
      <c r="R21" s="88"/>
      <c r="S21" s="88"/>
      <c r="T21" s="88"/>
      <c r="U21" s="88"/>
      <c r="V21" s="89"/>
      <c r="W21" s="90"/>
      <c r="X21" s="89"/>
      <c r="Y21" s="56"/>
      <c r="Z21" s="90"/>
    </row>
    <row r="22" spans="1:26" ht="25.35" customHeight="1">
      <c r="A22" s="59">
        <v>10</v>
      </c>
      <c r="B22" s="59">
        <v>5</v>
      </c>
      <c r="C22" s="45" t="s">
        <v>127</v>
      </c>
      <c r="D22" s="65">
        <v>2102.4899999999998</v>
      </c>
      <c r="E22" s="63">
        <v>3418.8</v>
      </c>
      <c r="F22" s="76">
        <f>(D22-E22)/E22</f>
        <v>-0.38502106002106012</v>
      </c>
      <c r="G22" s="65">
        <v>314</v>
      </c>
      <c r="H22" s="63">
        <v>15</v>
      </c>
      <c r="I22" s="63">
        <f t="shared" si="0"/>
        <v>20.933333333333334</v>
      </c>
      <c r="J22" s="63">
        <v>6</v>
      </c>
      <c r="K22" s="63">
        <v>6</v>
      </c>
      <c r="L22" s="65">
        <v>99790.17</v>
      </c>
      <c r="M22" s="65">
        <v>16012</v>
      </c>
      <c r="N22" s="61">
        <v>44351</v>
      </c>
      <c r="O22" s="60" t="s">
        <v>34</v>
      </c>
      <c r="P22" s="57"/>
      <c r="Q22" s="88"/>
      <c r="R22" s="88"/>
      <c r="S22" s="88"/>
      <c r="T22" s="88"/>
      <c r="U22" s="88"/>
      <c r="V22" s="89"/>
      <c r="W22" s="90"/>
      <c r="X22" s="89"/>
      <c r="Y22" s="56"/>
      <c r="Z22" s="90"/>
    </row>
    <row r="23" spans="1:26" ht="25.35" customHeight="1">
      <c r="A23" s="16"/>
      <c r="B23" s="16"/>
      <c r="C23" s="39" t="s">
        <v>29</v>
      </c>
      <c r="D23" s="58">
        <f>SUM(D13:D22)</f>
        <v>73891.600000000006</v>
      </c>
      <c r="E23" s="58">
        <f t="shared" ref="E23:G23" si="2">SUM(E13:E22)</f>
        <v>54921.89</v>
      </c>
      <c r="F23" s="108">
        <f>(D23-E23)/E23</f>
        <v>0.34539434094493121</v>
      </c>
      <c r="G23" s="58">
        <f t="shared" si="2"/>
        <v>12247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>
        <v>9</v>
      </c>
      <c r="C25" s="45" t="s">
        <v>169</v>
      </c>
      <c r="D25" s="65">
        <v>1606</v>
      </c>
      <c r="E25" s="63">
        <v>2645.58</v>
      </c>
      <c r="F25" s="76">
        <f t="shared" ref="F25:F32" si="3">(D25-E25)/E25</f>
        <v>-0.39294975014930561</v>
      </c>
      <c r="G25" s="65">
        <v>301</v>
      </c>
      <c r="H25" s="63">
        <v>8</v>
      </c>
      <c r="I25" s="63">
        <f>G25/H25</f>
        <v>37.625</v>
      </c>
      <c r="J25" s="63">
        <v>4</v>
      </c>
      <c r="K25" s="63">
        <v>2</v>
      </c>
      <c r="L25" s="65">
        <v>4558.58</v>
      </c>
      <c r="M25" s="65">
        <v>891</v>
      </c>
      <c r="N25" s="61">
        <v>44379</v>
      </c>
      <c r="O25" s="60" t="s">
        <v>170</v>
      </c>
      <c r="P25" s="57"/>
      <c r="Q25" s="88"/>
      <c r="R25" s="88"/>
      <c r="S25" s="88"/>
      <c r="T25" s="88"/>
      <c r="U25" s="88"/>
      <c r="V25" s="89"/>
      <c r="W25" s="90"/>
      <c r="X25" s="89"/>
      <c r="Y25" s="56"/>
      <c r="Z25" s="90"/>
    </row>
    <row r="26" spans="1:26" ht="25.35" customHeight="1">
      <c r="A26" s="59">
        <v>12</v>
      </c>
      <c r="B26" s="59">
        <v>11</v>
      </c>
      <c r="C26" s="45" t="s">
        <v>111</v>
      </c>
      <c r="D26" s="65">
        <v>1204.78</v>
      </c>
      <c r="E26" s="63">
        <v>1621.54</v>
      </c>
      <c r="F26" s="76">
        <f t="shared" si="3"/>
        <v>-0.2570149364184664</v>
      </c>
      <c r="G26" s="65">
        <v>182</v>
      </c>
      <c r="H26" s="63">
        <v>14</v>
      </c>
      <c r="I26" s="63">
        <f>G26/H26</f>
        <v>13</v>
      </c>
      <c r="J26" s="63">
        <v>5</v>
      </c>
      <c r="K26" s="63">
        <v>7</v>
      </c>
      <c r="L26" s="65">
        <v>104228</v>
      </c>
      <c r="M26" s="65">
        <v>16578</v>
      </c>
      <c r="N26" s="61">
        <v>44344</v>
      </c>
      <c r="O26" s="60" t="s">
        <v>113</v>
      </c>
      <c r="P26" s="57"/>
      <c r="Q26" s="88"/>
      <c r="R26" s="88"/>
      <c r="S26" s="88"/>
      <c r="T26" s="88"/>
      <c r="U26" s="88"/>
      <c r="V26" s="89"/>
      <c r="W26" s="90"/>
      <c r="X26" s="89"/>
      <c r="Y26" s="56"/>
      <c r="Z26" s="90"/>
    </row>
    <row r="27" spans="1:26" ht="25.35" customHeight="1">
      <c r="A27" s="59">
        <v>13</v>
      </c>
      <c r="B27" s="59">
        <v>10</v>
      </c>
      <c r="C27" s="45" t="s">
        <v>149</v>
      </c>
      <c r="D27" s="65">
        <v>824</v>
      </c>
      <c r="E27" s="63">
        <v>1751</v>
      </c>
      <c r="F27" s="76">
        <f t="shared" si="3"/>
        <v>-0.52941176470588236</v>
      </c>
      <c r="G27" s="65">
        <v>125</v>
      </c>
      <c r="H27" s="63" t="s">
        <v>30</v>
      </c>
      <c r="I27" s="63" t="s">
        <v>30</v>
      </c>
      <c r="J27" s="63">
        <v>5</v>
      </c>
      <c r="K27" s="63">
        <v>4</v>
      </c>
      <c r="L27" s="65">
        <v>32054</v>
      </c>
      <c r="M27" s="65">
        <v>5403</v>
      </c>
      <c r="N27" s="61">
        <v>44365</v>
      </c>
      <c r="O27" s="60" t="s">
        <v>31</v>
      </c>
      <c r="P27" s="57"/>
      <c r="Q27" s="88"/>
      <c r="R27" s="88"/>
      <c r="S27" s="88"/>
      <c r="T27" s="88"/>
      <c r="U27" s="88"/>
      <c r="V27" s="89"/>
      <c r="W27" s="90"/>
      <c r="X27" s="89"/>
      <c r="Y27" s="56"/>
      <c r="Z27" s="90"/>
    </row>
    <row r="28" spans="1:26" ht="25.35" customHeight="1">
      <c r="A28" s="59">
        <v>14</v>
      </c>
      <c r="B28" s="59">
        <v>12</v>
      </c>
      <c r="C28" s="45" t="s">
        <v>172</v>
      </c>
      <c r="D28" s="65">
        <v>473</v>
      </c>
      <c r="E28" s="63">
        <v>1565</v>
      </c>
      <c r="F28" s="76">
        <f t="shared" si="3"/>
        <v>-0.69776357827476043</v>
      </c>
      <c r="G28" s="65">
        <v>82</v>
      </c>
      <c r="H28" s="63" t="s">
        <v>30</v>
      </c>
      <c r="I28" s="63" t="s">
        <v>30</v>
      </c>
      <c r="J28" s="63">
        <v>6</v>
      </c>
      <c r="K28" s="63">
        <v>2</v>
      </c>
      <c r="L28" s="65">
        <v>4627</v>
      </c>
      <c r="M28" s="65">
        <v>826</v>
      </c>
      <c r="N28" s="61">
        <v>44379</v>
      </c>
      <c r="O28" s="60" t="s">
        <v>31</v>
      </c>
      <c r="P28" s="57"/>
      <c r="Q28" s="88"/>
      <c r="R28" s="88"/>
      <c r="S28" s="88"/>
      <c r="T28" s="88"/>
      <c r="U28" s="88"/>
      <c r="V28" s="89"/>
      <c r="W28" s="90"/>
      <c r="X28" s="89"/>
      <c r="Y28" s="56"/>
      <c r="Z28" s="90"/>
    </row>
    <row r="29" spans="1:26" ht="25.35" customHeight="1">
      <c r="A29" s="59">
        <v>15</v>
      </c>
      <c r="B29" s="59">
        <v>15</v>
      </c>
      <c r="C29" s="45" t="s">
        <v>112</v>
      </c>
      <c r="D29" s="65">
        <v>360.5</v>
      </c>
      <c r="E29" s="63">
        <v>258.48</v>
      </c>
      <c r="F29" s="76">
        <f t="shared" si="3"/>
        <v>0.39469204580625183</v>
      </c>
      <c r="G29" s="65">
        <v>59</v>
      </c>
      <c r="H29" s="63">
        <v>5</v>
      </c>
      <c r="I29" s="63">
        <f>G29/H29</f>
        <v>11.8</v>
      </c>
      <c r="J29" s="63">
        <v>2</v>
      </c>
      <c r="K29" s="63">
        <v>7</v>
      </c>
      <c r="L29" s="65">
        <v>24709</v>
      </c>
      <c r="M29" s="65">
        <v>4314</v>
      </c>
      <c r="N29" s="61">
        <v>44344</v>
      </c>
      <c r="O29" s="60" t="s">
        <v>32</v>
      </c>
      <c r="P29" s="57"/>
      <c r="Q29" s="88"/>
      <c r="R29" s="88"/>
      <c r="S29" s="88"/>
      <c r="T29" s="88"/>
      <c r="U29" s="88"/>
      <c r="V29" s="89"/>
      <c r="W29" s="90"/>
      <c r="X29" s="89"/>
      <c r="Y29" s="56"/>
      <c r="Z29" s="90"/>
    </row>
    <row r="30" spans="1:26" ht="25.35" customHeight="1">
      <c r="A30" s="59">
        <v>16</v>
      </c>
      <c r="B30" s="93">
        <v>17</v>
      </c>
      <c r="C30" s="78" t="s">
        <v>97</v>
      </c>
      <c r="D30" s="65">
        <v>301.75</v>
      </c>
      <c r="E30" s="63">
        <v>186.05</v>
      </c>
      <c r="F30" s="76">
        <f t="shared" si="3"/>
        <v>0.6218758398280031</v>
      </c>
      <c r="G30" s="65">
        <v>67</v>
      </c>
      <c r="H30" s="63">
        <v>3</v>
      </c>
      <c r="I30" s="63">
        <f>G30/H30</f>
        <v>22.333333333333332</v>
      </c>
      <c r="J30" s="63">
        <v>1</v>
      </c>
      <c r="K30" s="63">
        <v>8</v>
      </c>
      <c r="L30" s="65">
        <v>54240</v>
      </c>
      <c r="M30" s="65">
        <v>11729</v>
      </c>
      <c r="N30" s="61">
        <v>44337</v>
      </c>
      <c r="O30" s="60" t="s">
        <v>32</v>
      </c>
      <c r="P30" s="57"/>
      <c r="R30" s="62"/>
      <c r="T30" s="57"/>
      <c r="U30" s="56"/>
      <c r="V30" s="56"/>
      <c r="W30" s="57"/>
      <c r="X30" s="56"/>
      <c r="Y30" s="56"/>
      <c r="Z30" s="56"/>
    </row>
    <row r="31" spans="1:26" ht="25.35" customHeight="1">
      <c r="A31" s="59">
        <v>17</v>
      </c>
      <c r="B31" s="93">
        <v>20</v>
      </c>
      <c r="C31" s="64" t="s">
        <v>101</v>
      </c>
      <c r="D31" s="65">
        <v>158</v>
      </c>
      <c r="E31" s="65">
        <v>94</v>
      </c>
      <c r="F31" s="76">
        <f t="shared" si="3"/>
        <v>0.68085106382978722</v>
      </c>
      <c r="G31" s="65">
        <v>29</v>
      </c>
      <c r="H31" s="63" t="s">
        <v>30</v>
      </c>
      <c r="I31" s="63" t="s">
        <v>30</v>
      </c>
      <c r="J31" s="63">
        <v>1</v>
      </c>
      <c r="K31" s="63">
        <v>8</v>
      </c>
      <c r="L31" s="65">
        <v>4709.92</v>
      </c>
      <c r="M31" s="65">
        <v>936</v>
      </c>
      <c r="N31" s="61">
        <v>44330</v>
      </c>
      <c r="O31" s="60" t="s">
        <v>102</v>
      </c>
      <c r="P31" s="57"/>
      <c r="Q31" s="88"/>
      <c r="R31" s="88"/>
      <c r="S31" s="88"/>
      <c r="T31" s="88"/>
      <c r="U31" s="88"/>
      <c r="V31" s="89"/>
      <c r="W31" s="90"/>
      <c r="X31" s="89"/>
      <c r="Y31" s="56"/>
      <c r="Z31" s="90"/>
    </row>
    <row r="32" spans="1:26" ht="25.35" customHeight="1">
      <c r="A32" s="59">
        <v>18</v>
      </c>
      <c r="B32" s="59">
        <v>18</v>
      </c>
      <c r="C32" s="79" t="s">
        <v>46</v>
      </c>
      <c r="D32" s="65">
        <v>142.97</v>
      </c>
      <c r="E32" s="63">
        <v>174.5</v>
      </c>
      <c r="F32" s="76">
        <f t="shared" si="3"/>
        <v>-0.18068767908309455</v>
      </c>
      <c r="G32" s="65">
        <v>31</v>
      </c>
      <c r="H32" s="48">
        <v>4</v>
      </c>
      <c r="I32" s="63">
        <f>G32/H32</f>
        <v>7.75</v>
      </c>
      <c r="J32" s="63">
        <v>2</v>
      </c>
      <c r="K32" s="63">
        <v>11</v>
      </c>
      <c r="L32" s="65">
        <v>44643</v>
      </c>
      <c r="M32" s="65">
        <v>9281</v>
      </c>
      <c r="N32" s="61">
        <v>44316</v>
      </c>
      <c r="O32" s="60" t="s">
        <v>32</v>
      </c>
      <c r="P32" s="57"/>
      <c r="Q32" s="88"/>
      <c r="R32" s="88"/>
      <c r="S32" s="88"/>
      <c r="T32" s="88"/>
      <c r="U32" s="88"/>
      <c r="V32" s="89"/>
      <c r="W32" s="90"/>
      <c r="X32" s="89"/>
      <c r="Y32" s="56"/>
      <c r="Z32" s="90"/>
    </row>
    <row r="33" spans="1:26" ht="25.35" customHeight="1">
      <c r="A33" s="59">
        <v>19</v>
      </c>
      <c r="B33" s="66" t="s">
        <v>30</v>
      </c>
      <c r="C33" s="45" t="s">
        <v>146</v>
      </c>
      <c r="D33" s="65">
        <v>124</v>
      </c>
      <c r="E33" s="63" t="s">
        <v>30</v>
      </c>
      <c r="F33" s="63" t="s">
        <v>30</v>
      </c>
      <c r="G33" s="65">
        <v>62</v>
      </c>
      <c r="H33" s="48">
        <v>4</v>
      </c>
      <c r="I33" s="63">
        <f>G33/H33</f>
        <v>15.5</v>
      </c>
      <c r="J33" s="63">
        <v>2</v>
      </c>
      <c r="K33" s="63" t="s">
        <v>30</v>
      </c>
      <c r="L33" s="65">
        <v>73002.19</v>
      </c>
      <c r="M33" s="65">
        <v>15217</v>
      </c>
      <c r="N33" s="61">
        <v>44092</v>
      </c>
      <c r="O33" s="60" t="s">
        <v>34</v>
      </c>
      <c r="P33" s="57"/>
      <c r="Q33" s="88"/>
      <c r="R33" s="88"/>
      <c r="S33" s="88"/>
      <c r="T33" s="88"/>
      <c r="U33" s="88"/>
      <c r="V33" s="89"/>
      <c r="W33" s="90"/>
      <c r="X33" s="89"/>
      <c r="Y33" s="56"/>
      <c r="Z33" s="90"/>
    </row>
    <row r="34" spans="1:26" ht="25.35" customHeight="1">
      <c r="A34" s="59">
        <v>20</v>
      </c>
      <c r="B34" s="107">
        <v>19</v>
      </c>
      <c r="C34" s="92" t="s">
        <v>48</v>
      </c>
      <c r="D34" s="65">
        <v>113</v>
      </c>
      <c r="E34" s="63">
        <v>140</v>
      </c>
      <c r="F34" s="76">
        <f>(D34-E34)/E34</f>
        <v>-0.19285714285714287</v>
      </c>
      <c r="G34" s="65">
        <v>20</v>
      </c>
      <c r="H34" s="63">
        <v>2</v>
      </c>
      <c r="I34" s="63">
        <f>G34/H34</f>
        <v>10</v>
      </c>
      <c r="J34" s="63">
        <v>1</v>
      </c>
      <c r="K34" s="63">
        <v>11</v>
      </c>
      <c r="L34" s="65">
        <v>28429.919999999998</v>
      </c>
      <c r="M34" s="65">
        <v>5016</v>
      </c>
      <c r="N34" s="61">
        <v>44316</v>
      </c>
      <c r="O34" s="60" t="s">
        <v>49</v>
      </c>
      <c r="P34" s="57"/>
      <c r="Q34" s="88"/>
      <c r="R34" s="88"/>
      <c r="S34" s="88"/>
      <c r="T34" s="88"/>
      <c r="U34" s="88"/>
      <c r="V34" s="89"/>
      <c r="W34" s="90"/>
      <c r="X34" s="89"/>
      <c r="Y34" s="56"/>
      <c r="Z34" s="90"/>
    </row>
    <row r="35" spans="1:26" ht="25.35" customHeight="1">
      <c r="A35" s="16"/>
      <c r="B35" s="16"/>
      <c r="C35" s="39" t="s">
        <v>76</v>
      </c>
      <c r="D35" s="58">
        <f>SUM(D23:D34)</f>
        <v>79199.600000000006</v>
      </c>
      <c r="E35" s="58">
        <f t="shared" ref="E35:G35" si="4">SUM(E23:E34)</f>
        <v>63358.040000000008</v>
      </c>
      <c r="F35" s="108">
        <f>(D35-E35)/E35</f>
        <v>0.25003235579888511</v>
      </c>
      <c r="G35" s="58">
        <f t="shared" si="4"/>
        <v>13205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59">
        <v>13</v>
      </c>
      <c r="C37" s="78" t="s">
        <v>175</v>
      </c>
      <c r="D37" s="65">
        <v>108.35</v>
      </c>
      <c r="E37" s="63">
        <v>1049.6500000000001</v>
      </c>
      <c r="F37" s="76">
        <f>(D37-E37)/E37</f>
        <v>-0.89677511551469535</v>
      </c>
      <c r="G37" s="65">
        <v>20</v>
      </c>
      <c r="H37" s="63">
        <v>9</v>
      </c>
      <c r="I37" s="63">
        <f t="shared" ref="I37:I44" si="5">G37/H37</f>
        <v>2.2222222222222223</v>
      </c>
      <c r="J37" s="63">
        <v>5</v>
      </c>
      <c r="K37" s="63">
        <v>2</v>
      </c>
      <c r="L37" s="65">
        <v>2603</v>
      </c>
      <c r="M37" s="65">
        <v>440</v>
      </c>
      <c r="N37" s="61">
        <v>44379</v>
      </c>
      <c r="O37" s="60" t="s">
        <v>33</v>
      </c>
      <c r="P37" s="57"/>
      <c r="Q37" s="88"/>
      <c r="R37" s="88"/>
      <c r="S37" s="88"/>
      <c r="T37" s="88"/>
      <c r="U37" s="88"/>
      <c r="V37" s="89"/>
      <c r="W37" s="90"/>
      <c r="X37" s="89"/>
      <c r="Y37" s="90"/>
      <c r="Z37" s="56"/>
    </row>
    <row r="38" spans="1:26" ht="25.35" customHeight="1">
      <c r="A38" s="59">
        <v>22</v>
      </c>
      <c r="B38" s="59">
        <v>14</v>
      </c>
      <c r="C38" s="45" t="s">
        <v>148</v>
      </c>
      <c r="D38" s="65">
        <v>98</v>
      </c>
      <c r="E38" s="63">
        <v>371.95</v>
      </c>
      <c r="F38" s="76">
        <f>(D38-E38)/E38</f>
        <v>-0.73652372630729934</v>
      </c>
      <c r="G38" s="65">
        <v>18</v>
      </c>
      <c r="H38" s="63">
        <v>3</v>
      </c>
      <c r="I38" s="63">
        <f t="shared" si="5"/>
        <v>6</v>
      </c>
      <c r="J38" s="63">
        <v>2</v>
      </c>
      <c r="K38" s="63">
        <v>4</v>
      </c>
      <c r="L38" s="65">
        <v>10682.52</v>
      </c>
      <c r="M38" s="65">
        <v>2001</v>
      </c>
      <c r="N38" s="61">
        <v>44365</v>
      </c>
      <c r="O38" s="60" t="s">
        <v>37</v>
      </c>
      <c r="P38" s="57"/>
      <c r="Q38" s="88"/>
      <c r="R38" s="88"/>
      <c r="S38" s="88"/>
      <c r="T38" s="88"/>
      <c r="U38" s="88"/>
      <c r="V38" s="89"/>
      <c r="W38" s="90"/>
      <c r="X38" s="89"/>
      <c r="Y38" s="56"/>
      <c r="Z38" s="90"/>
    </row>
    <row r="39" spans="1:26" ht="25.35" customHeight="1">
      <c r="A39" s="59">
        <v>23</v>
      </c>
      <c r="B39" s="59">
        <v>22</v>
      </c>
      <c r="C39" s="82" t="s">
        <v>67</v>
      </c>
      <c r="D39" s="65">
        <v>54</v>
      </c>
      <c r="E39" s="63">
        <v>40</v>
      </c>
      <c r="F39" s="76">
        <f>(D39-E39)/E39</f>
        <v>0.35</v>
      </c>
      <c r="G39" s="65">
        <v>9</v>
      </c>
      <c r="H39" s="63">
        <v>2</v>
      </c>
      <c r="I39" s="63">
        <f t="shared" si="5"/>
        <v>4.5</v>
      </c>
      <c r="J39" s="63">
        <v>1</v>
      </c>
      <c r="K39" s="63">
        <v>10</v>
      </c>
      <c r="L39" s="65">
        <v>23194</v>
      </c>
      <c r="M39" s="65">
        <v>4076</v>
      </c>
      <c r="N39" s="61">
        <v>44323</v>
      </c>
      <c r="O39" s="60" t="s">
        <v>32</v>
      </c>
      <c r="P39" s="57"/>
      <c r="Q39" s="88"/>
      <c r="R39" s="88"/>
      <c r="S39" s="88"/>
      <c r="T39" s="88"/>
      <c r="U39" s="88"/>
      <c r="V39" s="89"/>
      <c r="W39" s="90"/>
      <c r="X39" s="89"/>
      <c r="Y39" s="90"/>
      <c r="Z39" s="56"/>
    </row>
    <row r="40" spans="1:26" ht="25.35" customHeight="1">
      <c r="A40" s="59">
        <v>24</v>
      </c>
      <c r="B40" s="63" t="s">
        <v>30</v>
      </c>
      <c r="C40" s="78" t="s">
        <v>158</v>
      </c>
      <c r="D40" s="65">
        <v>46</v>
      </c>
      <c r="E40" s="63" t="s">
        <v>30</v>
      </c>
      <c r="F40" s="63" t="s">
        <v>30</v>
      </c>
      <c r="G40" s="65">
        <v>23</v>
      </c>
      <c r="H40" s="63">
        <v>2</v>
      </c>
      <c r="I40" s="63">
        <f t="shared" si="5"/>
        <v>11.5</v>
      </c>
      <c r="J40" s="63">
        <v>2</v>
      </c>
      <c r="K40" s="63" t="s">
        <v>30</v>
      </c>
      <c r="L40" s="65">
        <v>54551</v>
      </c>
      <c r="M40" s="65">
        <v>12700</v>
      </c>
      <c r="N40" s="61">
        <v>43861</v>
      </c>
      <c r="O40" s="60" t="s">
        <v>27</v>
      </c>
      <c r="P40" s="57"/>
      <c r="R40" s="62"/>
      <c r="T40" s="57"/>
      <c r="U40" s="56"/>
      <c r="V40" s="56"/>
      <c r="W40" s="57"/>
      <c r="X40" s="56"/>
      <c r="Y40" s="56"/>
      <c r="Z40" s="56"/>
    </row>
    <row r="41" spans="1:26" ht="25.35" customHeight="1">
      <c r="A41" s="59">
        <v>25</v>
      </c>
      <c r="B41" s="115">
        <v>23</v>
      </c>
      <c r="C41" s="82" t="s">
        <v>38</v>
      </c>
      <c r="D41" s="65">
        <v>35</v>
      </c>
      <c r="E41" s="63">
        <v>35</v>
      </c>
      <c r="F41" s="76">
        <f>(D41-E41)/E41</f>
        <v>0</v>
      </c>
      <c r="G41" s="65">
        <v>7</v>
      </c>
      <c r="H41" s="63">
        <v>2</v>
      </c>
      <c r="I41" s="63">
        <f t="shared" si="5"/>
        <v>3.5</v>
      </c>
      <c r="J41" s="63">
        <v>1</v>
      </c>
      <c r="K41" s="63" t="s">
        <v>30</v>
      </c>
      <c r="L41" s="65">
        <v>23230.42</v>
      </c>
      <c r="M41" s="65">
        <v>4208</v>
      </c>
      <c r="N41" s="61">
        <v>44316</v>
      </c>
      <c r="O41" s="60" t="s">
        <v>37</v>
      </c>
      <c r="P41" s="57"/>
      <c r="Q41" s="88"/>
      <c r="R41" s="88"/>
      <c r="S41" s="88"/>
      <c r="T41" s="88"/>
      <c r="U41" s="88"/>
      <c r="V41" s="88"/>
      <c r="W41" s="88"/>
      <c r="X41" s="89"/>
      <c r="Y41" s="56"/>
      <c r="Z41" s="90"/>
    </row>
    <row r="42" spans="1:26" ht="25.35" customHeight="1">
      <c r="A42" s="59">
        <v>26</v>
      </c>
      <c r="B42" s="63" t="s">
        <v>30</v>
      </c>
      <c r="C42" s="45" t="s">
        <v>58</v>
      </c>
      <c r="D42" s="65">
        <v>22</v>
      </c>
      <c r="E42" s="63" t="s">
        <v>30</v>
      </c>
      <c r="F42" s="63" t="s">
        <v>30</v>
      </c>
      <c r="G42" s="65">
        <v>8</v>
      </c>
      <c r="H42" s="48">
        <v>1</v>
      </c>
      <c r="I42" s="63">
        <f t="shared" si="5"/>
        <v>8</v>
      </c>
      <c r="J42" s="63">
        <v>1</v>
      </c>
      <c r="K42" s="63" t="s">
        <v>30</v>
      </c>
      <c r="L42" s="65">
        <v>49229</v>
      </c>
      <c r="M42" s="65">
        <v>9184</v>
      </c>
      <c r="N42" s="61">
        <v>43805</v>
      </c>
      <c r="O42" s="60" t="s">
        <v>37</v>
      </c>
      <c r="P42" s="57"/>
      <c r="Q42" s="88"/>
      <c r="R42" s="88"/>
      <c r="S42" s="88"/>
      <c r="T42" s="88"/>
      <c r="U42" s="88"/>
      <c r="V42" s="89"/>
      <c r="W42" s="90"/>
      <c r="X42" s="89"/>
      <c r="Y42" s="56"/>
      <c r="Z42" s="90"/>
    </row>
    <row r="43" spans="1:26" ht="25.35" customHeight="1">
      <c r="A43" s="59">
        <v>27</v>
      </c>
      <c r="B43" s="63" t="s">
        <v>30</v>
      </c>
      <c r="C43" s="64" t="s">
        <v>178</v>
      </c>
      <c r="D43" s="65">
        <v>22</v>
      </c>
      <c r="E43" s="63" t="s">
        <v>30</v>
      </c>
      <c r="F43" s="63" t="s">
        <v>30</v>
      </c>
      <c r="G43" s="65">
        <v>11</v>
      </c>
      <c r="H43" s="48">
        <v>2</v>
      </c>
      <c r="I43" s="63">
        <f t="shared" si="5"/>
        <v>5.5</v>
      </c>
      <c r="J43" s="63">
        <v>1</v>
      </c>
      <c r="K43" s="63" t="s">
        <v>30</v>
      </c>
      <c r="L43" s="65">
        <v>135921</v>
      </c>
      <c r="M43" s="65">
        <v>27989</v>
      </c>
      <c r="N43" s="61">
        <v>43896</v>
      </c>
      <c r="O43" s="60" t="s">
        <v>32</v>
      </c>
      <c r="P43" s="57"/>
      <c r="Q43" s="88"/>
      <c r="R43" s="88"/>
      <c r="S43" s="88"/>
      <c r="T43" s="88"/>
      <c r="U43" s="88"/>
      <c r="V43" s="89"/>
      <c r="W43" s="90"/>
      <c r="X43" s="89"/>
      <c r="Y43" s="90"/>
      <c r="Z43" s="56"/>
    </row>
    <row r="44" spans="1:26" ht="25.2" customHeight="1">
      <c r="A44" s="59">
        <v>28</v>
      </c>
      <c r="B44" s="107">
        <v>24</v>
      </c>
      <c r="C44" s="78" t="s">
        <v>104</v>
      </c>
      <c r="D44" s="65">
        <v>14</v>
      </c>
      <c r="E44" s="63">
        <v>29</v>
      </c>
      <c r="F44" s="76">
        <f>(D44-E44)/E44</f>
        <v>-0.51724137931034486</v>
      </c>
      <c r="G44" s="65">
        <v>2</v>
      </c>
      <c r="H44" s="63">
        <v>1</v>
      </c>
      <c r="I44" s="63">
        <f t="shared" si="5"/>
        <v>2</v>
      </c>
      <c r="J44" s="63">
        <v>1</v>
      </c>
      <c r="K44" s="63" t="s">
        <v>30</v>
      </c>
      <c r="L44" s="65">
        <v>5066.68</v>
      </c>
      <c r="M44" s="65">
        <v>809</v>
      </c>
      <c r="N44" s="61">
        <v>44337</v>
      </c>
      <c r="O44" s="60" t="s">
        <v>37</v>
      </c>
      <c r="P44" s="57"/>
      <c r="Q44" s="88"/>
      <c r="R44" s="88"/>
      <c r="S44" s="88"/>
      <c r="T44" s="88"/>
      <c r="U44" s="88"/>
      <c r="V44" s="89"/>
      <c r="W44" s="90"/>
      <c r="X44" s="89"/>
      <c r="Y44" s="90"/>
      <c r="Z44" s="56"/>
    </row>
    <row r="45" spans="1:26" ht="25.35" customHeight="1">
      <c r="A45" s="16"/>
      <c r="B45" s="16"/>
      <c r="C45" s="39" t="s">
        <v>118</v>
      </c>
      <c r="D45" s="58">
        <f>SUM(D35:D44)</f>
        <v>79598.950000000012</v>
      </c>
      <c r="E45" s="58">
        <f t="shared" ref="E45:G45" si="6">SUM(E35:E44)</f>
        <v>64883.640000000007</v>
      </c>
      <c r="F45" s="108">
        <f>(D45-E45)/E45</f>
        <v>0.22679538324298704</v>
      </c>
      <c r="G45" s="58">
        <f t="shared" si="6"/>
        <v>13303</v>
      </c>
      <c r="H45" s="58"/>
      <c r="I45" s="19"/>
      <c r="J45" s="18"/>
      <c r="K45" s="20"/>
      <c r="L45" s="21"/>
      <c r="M45" s="25"/>
      <c r="N45" s="22"/>
      <c r="O45" s="77"/>
    </row>
    <row r="46" spans="1:26" ht="23.1" customHeight="1"/>
    <row r="47" spans="1:26" ht="17.25" customHeight="1"/>
    <row r="48" spans="1:26" ht="16.5" customHeight="1"/>
    <row r="61" spans="16:18">
      <c r="R61" s="57"/>
    </row>
    <row r="64" spans="16:18">
      <c r="P64" s="57"/>
    </row>
    <row r="68" ht="12" customHeight="1"/>
  </sheetData>
  <sortState xmlns:xlrd2="http://schemas.microsoft.com/office/spreadsheetml/2017/richdata2" ref="B13:O44">
    <sortCondition descending="1" ref="D13:D44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18F7D-23B2-4E8D-A13C-035E9F9E9F71}">
  <dimension ref="A1:Z66"/>
  <sheetViews>
    <sheetView topLeftCell="A28" zoomScale="60" zoomScaleNormal="60" workbookViewId="0">
      <selection activeCell="A42" sqref="A42:XFD42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3.6640625" style="55" customWidth="1"/>
    <col min="24" max="24" width="12" style="55" bestFit="1" customWidth="1"/>
    <col min="25" max="25" width="8.88671875" style="55"/>
    <col min="26" max="26" width="14.88671875" style="55" customWidth="1"/>
    <col min="27" max="16384" width="8.88671875" style="55"/>
  </cols>
  <sheetData>
    <row r="1" spans="1:26" ht="19.5" customHeight="1">
      <c r="E1" s="2" t="s">
        <v>165</v>
      </c>
      <c r="F1" s="2"/>
      <c r="G1" s="2"/>
      <c r="H1" s="2"/>
      <c r="I1" s="2"/>
    </row>
    <row r="2" spans="1:26" ht="19.5" customHeight="1">
      <c r="E2" s="2" t="s">
        <v>166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167</v>
      </c>
      <c r="E6" s="4" t="s">
        <v>154</v>
      </c>
      <c r="F6" s="177"/>
      <c r="G6" s="4" t="s">
        <v>167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17"/>
      <c r="E9" s="117"/>
      <c r="F9" s="176" t="s">
        <v>15</v>
      </c>
      <c r="G9" s="117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Z9" s="57"/>
    </row>
    <row r="10" spans="1:26">
      <c r="A10" s="174"/>
      <c r="B10" s="174"/>
      <c r="C10" s="177"/>
      <c r="D10" s="118" t="s">
        <v>168</v>
      </c>
      <c r="E10" s="118" t="s">
        <v>155</v>
      </c>
      <c r="F10" s="177"/>
      <c r="G10" s="118" t="s">
        <v>168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Z10" s="57"/>
    </row>
    <row r="11" spans="1:26">
      <c r="A11" s="174"/>
      <c r="B11" s="174"/>
      <c r="C11" s="177"/>
      <c r="D11" s="118" t="s">
        <v>14</v>
      </c>
      <c r="E11" s="4" t="s">
        <v>14</v>
      </c>
      <c r="F11" s="177"/>
      <c r="G11" s="118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Z11" s="57"/>
    </row>
    <row r="12" spans="1:26" ht="15.6" customHeight="1" thickBot="1">
      <c r="A12" s="174"/>
      <c r="B12" s="175"/>
      <c r="C12" s="178"/>
      <c r="D12" s="119"/>
      <c r="E12" s="5" t="s">
        <v>2</v>
      </c>
      <c r="F12" s="178"/>
      <c r="G12" s="119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90"/>
      <c r="X12" s="89"/>
      <c r="Z12" s="90"/>
    </row>
    <row r="13" spans="1:26" ht="25.35" customHeight="1">
      <c r="A13" s="59">
        <v>1</v>
      </c>
      <c r="B13" s="104">
        <v>1</v>
      </c>
      <c r="C13" s="45" t="s">
        <v>160</v>
      </c>
      <c r="D13" s="65">
        <v>21356.25</v>
      </c>
      <c r="E13" s="63">
        <v>49823.43</v>
      </c>
      <c r="F13" s="76">
        <f t="shared" ref="F13" si="0">(D13-E13)/E13</f>
        <v>-0.57136130531358442</v>
      </c>
      <c r="G13" s="65">
        <v>3089</v>
      </c>
      <c r="H13" s="63">
        <v>132</v>
      </c>
      <c r="I13" s="63">
        <f t="shared" ref="I13:I21" si="1">G13/H13</f>
        <v>23.401515151515152</v>
      </c>
      <c r="J13" s="63">
        <v>13</v>
      </c>
      <c r="K13" s="63">
        <v>2</v>
      </c>
      <c r="L13" s="65">
        <v>106207</v>
      </c>
      <c r="M13" s="65">
        <v>16501</v>
      </c>
      <c r="N13" s="61">
        <v>44372</v>
      </c>
      <c r="O13" s="60" t="s">
        <v>47</v>
      </c>
      <c r="P13" s="57"/>
      <c r="Q13" s="88"/>
      <c r="R13" s="88"/>
      <c r="S13" s="88"/>
      <c r="T13" s="88"/>
      <c r="U13" s="88"/>
      <c r="V13" s="89"/>
      <c r="W13" s="90"/>
      <c r="X13" s="89"/>
      <c r="Y13" s="56"/>
      <c r="Z13" s="90"/>
    </row>
    <row r="14" spans="1:26" ht="25.35" customHeight="1">
      <c r="A14" s="59">
        <v>2</v>
      </c>
      <c r="B14" s="104" t="s">
        <v>56</v>
      </c>
      <c r="C14" s="45" t="s">
        <v>174</v>
      </c>
      <c r="D14" s="65">
        <v>8562.73</v>
      </c>
      <c r="E14" s="63" t="s">
        <v>30</v>
      </c>
      <c r="F14" s="63" t="s">
        <v>30</v>
      </c>
      <c r="G14" s="65">
        <v>1836</v>
      </c>
      <c r="H14" s="63">
        <v>147</v>
      </c>
      <c r="I14" s="63">
        <f t="shared" si="1"/>
        <v>12.489795918367347</v>
      </c>
      <c r="J14" s="63">
        <v>17</v>
      </c>
      <c r="K14" s="63">
        <v>1</v>
      </c>
      <c r="L14" s="65">
        <v>8563</v>
      </c>
      <c r="M14" s="65">
        <v>1836</v>
      </c>
      <c r="N14" s="61">
        <v>44379</v>
      </c>
      <c r="O14" s="60" t="s">
        <v>47</v>
      </c>
      <c r="P14" s="57"/>
      <c r="Q14" s="88"/>
      <c r="R14" s="88"/>
      <c r="S14" s="88"/>
      <c r="T14" s="88"/>
      <c r="U14" s="88"/>
      <c r="V14" s="89"/>
      <c r="W14" s="90"/>
      <c r="X14" s="89"/>
      <c r="Y14" s="56"/>
      <c r="Z14" s="90"/>
    </row>
    <row r="15" spans="1:26" ht="25.35" customHeight="1">
      <c r="A15" s="59">
        <v>3</v>
      </c>
      <c r="B15" s="104" t="s">
        <v>56</v>
      </c>
      <c r="C15" s="45" t="s">
        <v>173</v>
      </c>
      <c r="D15" s="65">
        <v>7412.73</v>
      </c>
      <c r="E15" s="63" t="s">
        <v>30</v>
      </c>
      <c r="F15" s="63" t="s">
        <v>30</v>
      </c>
      <c r="G15" s="65">
        <v>1213</v>
      </c>
      <c r="H15" s="63">
        <v>95</v>
      </c>
      <c r="I15" s="63">
        <f t="shared" si="1"/>
        <v>12.768421052631579</v>
      </c>
      <c r="J15" s="63">
        <v>14</v>
      </c>
      <c r="K15" s="63">
        <v>1</v>
      </c>
      <c r="L15" s="65">
        <v>7413</v>
      </c>
      <c r="M15" s="65">
        <v>1213</v>
      </c>
      <c r="N15" s="61">
        <v>44379</v>
      </c>
      <c r="O15" s="60" t="s">
        <v>47</v>
      </c>
      <c r="P15" s="57"/>
      <c r="Q15" s="88"/>
      <c r="R15" s="88"/>
      <c r="S15" s="88"/>
      <c r="T15" s="88"/>
      <c r="U15" s="88"/>
      <c r="V15" s="89"/>
      <c r="W15" s="90"/>
      <c r="X15" s="89"/>
      <c r="Y15" s="56"/>
      <c r="Z15" s="90"/>
    </row>
    <row r="16" spans="1:26" ht="25.35" customHeight="1">
      <c r="A16" s="59">
        <v>4</v>
      </c>
      <c r="B16" s="104">
        <v>2</v>
      </c>
      <c r="C16" s="116" t="s">
        <v>159</v>
      </c>
      <c r="D16" s="65">
        <v>5234.3100000000004</v>
      </c>
      <c r="E16" s="63">
        <v>8724.24</v>
      </c>
      <c r="F16" s="76">
        <f>(D16-E16)/E16</f>
        <v>-0.40002682182058258</v>
      </c>
      <c r="G16" s="65">
        <v>1121</v>
      </c>
      <c r="H16" s="63">
        <v>85</v>
      </c>
      <c r="I16" s="63">
        <f t="shared" si="1"/>
        <v>13.188235294117646</v>
      </c>
      <c r="J16" s="63">
        <v>13</v>
      </c>
      <c r="K16" s="63">
        <v>2</v>
      </c>
      <c r="L16" s="65">
        <v>21059.599999999999</v>
      </c>
      <c r="M16" s="65">
        <v>4726</v>
      </c>
      <c r="N16" s="61">
        <v>44372</v>
      </c>
      <c r="O16" s="60" t="s">
        <v>37</v>
      </c>
      <c r="P16" s="57"/>
      <c r="Q16" s="88"/>
      <c r="R16" s="88"/>
      <c r="S16" s="88"/>
      <c r="T16" s="88"/>
      <c r="U16" s="88"/>
      <c r="V16" s="89"/>
      <c r="W16" s="90"/>
      <c r="X16" s="89"/>
      <c r="Y16" s="56"/>
      <c r="Z16" s="90"/>
    </row>
    <row r="17" spans="1:26" ht="25.35" customHeight="1">
      <c r="A17" s="59">
        <v>5</v>
      </c>
      <c r="B17" s="104">
        <v>3</v>
      </c>
      <c r="C17" s="45" t="s">
        <v>127</v>
      </c>
      <c r="D17" s="65">
        <v>3418.8</v>
      </c>
      <c r="E17" s="63">
        <v>6098.29</v>
      </c>
      <c r="F17" s="76">
        <f>(D17-E17)/E17</f>
        <v>-0.43938382726961162</v>
      </c>
      <c r="G17" s="65">
        <v>498</v>
      </c>
      <c r="H17" s="63">
        <v>18</v>
      </c>
      <c r="I17" s="63">
        <f t="shared" si="1"/>
        <v>27.666666666666668</v>
      </c>
      <c r="J17" s="63">
        <v>7</v>
      </c>
      <c r="K17" s="63">
        <v>5</v>
      </c>
      <c r="L17" s="65">
        <v>94034.71</v>
      </c>
      <c r="M17" s="65">
        <v>15139</v>
      </c>
      <c r="N17" s="61">
        <v>44351</v>
      </c>
      <c r="O17" s="60" t="s">
        <v>34</v>
      </c>
      <c r="P17" s="57"/>
      <c r="Q17" s="88"/>
      <c r="R17" s="88"/>
      <c r="S17" s="88"/>
      <c r="T17" s="88"/>
      <c r="U17" s="88"/>
      <c r="V17" s="89"/>
      <c r="W17" s="90"/>
      <c r="X17" s="89"/>
      <c r="Y17" s="56"/>
      <c r="Z17" s="90"/>
    </row>
    <row r="18" spans="1:26" ht="25.35" customHeight="1">
      <c r="A18" s="59">
        <v>6</v>
      </c>
      <c r="B18" s="104">
        <v>5</v>
      </c>
      <c r="C18" s="45" t="s">
        <v>123</v>
      </c>
      <c r="D18" s="65">
        <v>3048.25</v>
      </c>
      <c r="E18" s="63">
        <v>5058.59</v>
      </c>
      <c r="F18" s="76">
        <f>(D18-E18)/E18</f>
        <v>-0.39741113630478059</v>
      </c>
      <c r="G18" s="65">
        <v>613</v>
      </c>
      <c r="H18" s="63">
        <v>50</v>
      </c>
      <c r="I18" s="63">
        <f t="shared" si="1"/>
        <v>12.26</v>
      </c>
      <c r="J18" s="63">
        <v>10</v>
      </c>
      <c r="K18" s="63">
        <v>5</v>
      </c>
      <c r="L18" s="65">
        <v>59647</v>
      </c>
      <c r="M18" s="65">
        <v>13475</v>
      </c>
      <c r="N18" s="61">
        <v>44351</v>
      </c>
      <c r="O18" s="60" t="s">
        <v>47</v>
      </c>
      <c r="P18" s="57"/>
      <c r="Q18" s="88"/>
      <c r="R18" s="88"/>
      <c r="T18" s="88"/>
      <c r="U18" s="88"/>
      <c r="V18" s="89"/>
      <c r="W18" s="90"/>
      <c r="X18" s="89"/>
      <c r="Y18" s="56"/>
      <c r="Z18" s="90"/>
    </row>
    <row r="19" spans="1:26" ht="25.35" customHeight="1">
      <c r="A19" s="59">
        <v>7</v>
      </c>
      <c r="B19" s="104" t="s">
        <v>56</v>
      </c>
      <c r="C19" s="45" t="s">
        <v>171</v>
      </c>
      <c r="D19" s="65">
        <v>2960.49</v>
      </c>
      <c r="E19" s="63" t="s">
        <v>30</v>
      </c>
      <c r="F19" s="63" t="s">
        <v>30</v>
      </c>
      <c r="G19" s="65">
        <v>501</v>
      </c>
      <c r="H19" s="63">
        <v>72</v>
      </c>
      <c r="I19" s="63">
        <f t="shared" si="1"/>
        <v>6.958333333333333</v>
      </c>
      <c r="J19" s="63">
        <v>14</v>
      </c>
      <c r="K19" s="63">
        <v>1</v>
      </c>
      <c r="L19" s="65">
        <v>2960.49</v>
      </c>
      <c r="M19" s="65">
        <v>501</v>
      </c>
      <c r="N19" s="61">
        <v>44379</v>
      </c>
      <c r="O19" s="60" t="s">
        <v>37</v>
      </c>
      <c r="P19" s="57"/>
      <c r="Q19" s="88"/>
      <c r="R19" s="88"/>
      <c r="S19" s="88"/>
      <c r="T19" s="88"/>
      <c r="U19" s="88"/>
      <c r="V19" s="89"/>
      <c r="W19" s="90"/>
      <c r="X19" s="89"/>
      <c r="Y19" s="56"/>
      <c r="Z19" s="90"/>
    </row>
    <row r="20" spans="1:26" ht="25.35" customHeight="1">
      <c r="A20" s="59">
        <v>8</v>
      </c>
      <c r="B20" s="104">
        <v>6</v>
      </c>
      <c r="C20" s="45" t="s">
        <v>136</v>
      </c>
      <c r="D20" s="65">
        <v>2928.33</v>
      </c>
      <c r="E20" s="63">
        <v>5010.7700000000004</v>
      </c>
      <c r="F20" s="76">
        <f>(D20-E20)/E20</f>
        <v>-0.4155928130806244</v>
      </c>
      <c r="G20" s="65">
        <v>594</v>
      </c>
      <c r="H20" s="63">
        <v>52</v>
      </c>
      <c r="I20" s="63">
        <f t="shared" si="1"/>
        <v>11.423076923076923</v>
      </c>
      <c r="J20" s="63">
        <v>9</v>
      </c>
      <c r="K20" s="63">
        <v>4</v>
      </c>
      <c r="L20" s="65">
        <v>55141.35</v>
      </c>
      <c r="M20" s="65">
        <v>12046</v>
      </c>
      <c r="N20" s="61">
        <v>44358</v>
      </c>
      <c r="O20" s="60" t="s">
        <v>64</v>
      </c>
      <c r="P20" s="57"/>
      <c r="Q20" s="88"/>
      <c r="R20" s="88"/>
      <c r="S20" s="88"/>
      <c r="T20" s="88"/>
      <c r="U20" s="88"/>
      <c r="V20" s="89"/>
      <c r="W20" s="90"/>
      <c r="X20" s="89"/>
      <c r="Y20" s="56"/>
      <c r="Z20" s="90"/>
    </row>
    <row r="21" spans="1:26" ht="25.35" customHeight="1">
      <c r="A21" s="59">
        <v>9</v>
      </c>
      <c r="B21" s="104" t="s">
        <v>56</v>
      </c>
      <c r="C21" s="45" t="s">
        <v>169</v>
      </c>
      <c r="D21" s="65">
        <v>2645.58</v>
      </c>
      <c r="E21" s="63" t="s">
        <v>30</v>
      </c>
      <c r="F21" s="63" t="s">
        <v>30</v>
      </c>
      <c r="G21" s="65">
        <v>531</v>
      </c>
      <c r="H21" s="63">
        <v>22</v>
      </c>
      <c r="I21" s="63">
        <f t="shared" si="1"/>
        <v>24.136363636363637</v>
      </c>
      <c r="J21" s="63">
        <v>5</v>
      </c>
      <c r="K21" s="63">
        <v>1</v>
      </c>
      <c r="L21" s="65">
        <v>2645.58</v>
      </c>
      <c r="M21" s="65">
        <v>531</v>
      </c>
      <c r="N21" s="61">
        <v>44379</v>
      </c>
      <c r="O21" s="60" t="s">
        <v>170</v>
      </c>
      <c r="P21" s="57"/>
      <c r="Q21" s="88"/>
      <c r="R21" s="88"/>
      <c r="S21" s="88"/>
      <c r="T21" s="88"/>
      <c r="U21" s="88"/>
      <c r="V21" s="89"/>
      <c r="W21" s="90"/>
      <c r="X21" s="89"/>
      <c r="Y21" s="56"/>
      <c r="Z21" s="90"/>
    </row>
    <row r="22" spans="1:26" ht="25.35" customHeight="1">
      <c r="A22" s="59">
        <v>10</v>
      </c>
      <c r="B22" s="104">
        <v>4</v>
      </c>
      <c r="C22" s="45" t="s">
        <v>149</v>
      </c>
      <c r="D22" s="65">
        <v>1751</v>
      </c>
      <c r="E22" s="63">
        <v>5536</v>
      </c>
      <c r="F22" s="76">
        <f>(D22-E22)/E22</f>
        <v>-0.6837066473988439</v>
      </c>
      <c r="G22" s="65">
        <v>271</v>
      </c>
      <c r="H22" s="63" t="s">
        <v>30</v>
      </c>
      <c r="I22" s="63" t="s">
        <v>30</v>
      </c>
      <c r="J22" s="63">
        <v>8</v>
      </c>
      <c r="K22" s="63">
        <v>3</v>
      </c>
      <c r="L22" s="65">
        <v>27578</v>
      </c>
      <c r="M22" s="65">
        <v>4669</v>
      </c>
      <c r="N22" s="61">
        <v>44365</v>
      </c>
      <c r="O22" s="60" t="s">
        <v>31</v>
      </c>
      <c r="P22" s="57"/>
      <c r="Q22" s="88"/>
      <c r="R22" s="88"/>
      <c r="S22" s="88"/>
      <c r="T22" s="88"/>
      <c r="U22" s="88"/>
      <c r="V22" s="89"/>
      <c r="W22" s="90"/>
      <c r="X22" s="89"/>
      <c r="Y22" s="56"/>
      <c r="Z22" s="90"/>
    </row>
    <row r="23" spans="1:26" ht="25.35" customHeight="1">
      <c r="A23" s="16"/>
      <c r="B23" s="16"/>
      <c r="C23" s="39" t="s">
        <v>29</v>
      </c>
      <c r="D23" s="58">
        <f>SUM(D13:D22)</f>
        <v>59318.47</v>
      </c>
      <c r="E23" s="58">
        <f t="shared" ref="E23:G23" si="2">SUM(E13:E22)</f>
        <v>80251.320000000007</v>
      </c>
      <c r="F23" s="84">
        <f>(D23-E23)/E23</f>
        <v>-0.26084119239409398</v>
      </c>
      <c r="G23" s="58">
        <f t="shared" si="2"/>
        <v>10267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104">
        <v>7</v>
      </c>
      <c r="C25" s="45" t="s">
        <v>111</v>
      </c>
      <c r="D25" s="65">
        <v>1621.54</v>
      </c>
      <c r="E25" s="63">
        <v>4761.45</v>
      </c>
      <c r="F25" s="76">
        <f>(D25-E25)/E25</f>
        <v>-0.65944407690934481</v>
      </c>
      <c r="G25" s="65">
        <v>244</v>
      </c>
      <c r="H25" s="63">
        <v>15</v>
      </c>
      <c r="I25" s="63">
        <f>G25/H25</f>
        <v>16.266666666666666</v>
      </c>
      <c r="J25" s="63">
        <v>6</v>
      </c>
      <c r="K25" s="63">
        <v>6</v>
      </c>
      <c r="L25" s="65">
        <v>100338</v>
      </c>
      <c r="M25" s="65">
        <v>15948</v>
      </c>
      <c r="N25" s="61">
        <v>44344</v>
      </c>
      <c r="O25" s="60" t="s">
        <v>113</v>
      </c>
      <c r="P25" s="57"/>
      <c r="Q25" s="88"/>
      <c r="R25" s="88"/>
      <c r="S25" s="88"/>
      <c r="T25" s="88"/>
      <c r="U25" s="88"/>
      <c r="V25" s="89"/>
      <c r="W25" s="90"/>
      <c r="X25" s="89"/>
      <c r="Y25" s="56"/>
      <c r="Z25" s="90"/>
    </row>
    <row r="26" spans="1:26" ht="25.35" customHeight="1">
      <c r="A26" s="59">
        <v>12</v>
      </c>
      <c r="B26" s="104" t="s">
        <v>56</v>
      </c>
      <c r="C26" s="45" t="s">
        <v>172</v>
      </c>
      <c r="D26" s="65">
        <v>1565</v>
      </c>
      <c r="E26" s="63" t="s">
        <v>30</v>
      </c>
      <c r="F26" s="63" t="s">
        <v>30</v>
      </c>
      <c r="G26" s="65">
        <v>259</v>
      </c>
      <c r="H26" s="63" t="s">
        <v>30</v>
      </c>
      <c r="I26" s="63" t="s">
        <v>30</v>
      </c>
      <c r="J26" s="63">
        <v>11</v>
      </c>
      <c r="K26" s="63">
        <v>1</v>
      </c>
      <c r="L26" s="65">
        <v>1565</v>
      </c>
      <c r="M26" s="65">
        <v>259</v>
      </c>
      <c r="N26" s="61">
        <v>44379</v>
      </c>
      <c r="O26" s="60" t="s">
        <v>31</v>
      </c>
      <c r="P26" s="57"/>
      <c r="Q26" s="88"/>
      <c r="R26" s="88"/>
      <c r="S26" s="88"/>
      <c r="T26" s="88"/>
      <c r="U26" s="88"/>
      <c r="V26" s="89"/>
      <c r="W26" s="90"/>
      <c r="X26" s="89"/>
      <c r="Y26" s="56"/>
      <c r="Z26" s="90"/>
    </row>
    <row r="27" spans="1:26" ht="25.35" customHeight="1">
      <c r="A27" s="59">
        <v>13</v>
      </c>
      <c r="B27" s="104" t="s">
        <v>56</v>
      </c>
      <c r="C27" s="45" t="s">
        <v>175</v>
      </c>
      <c r="D27" s="65">
        <v>1049.6500000000001</v>
      </c>
      <c r="E27" s="63" t="s">
        <v>30</v>
      </c>
      <c r="F27" s="63" t="s">
        <v>30</v>
      </c>
      <c r="G27" s="65">
        <v>168</v>
      </c>
      <c r="H27" s="63">
        <v>48</v>
      </c>
      <c r="I27" s="63">
        <f t="shared" ref="I27:I33" si="3">G27/H27</f>
        <v>3.5</v>
      </c>
      <c r="J27" s="63">
        <v>11</v>
      </c>
      <c r="K27" s="63">
        <v>1</v>
      </c>
      <c r="L27" s="65">
        <v>1050</v>
      </c>
      <c r="M27" s="65">
        <v>168</v>
      </c>
      <c r="N27" s="61">
        <v>44379</v>
      </c>
      <c r="O27" s="60" t="s">
        <v>33</v>
      </c>
      <c r="P27" s="57"/>
      <c r="Q27" s="88"/>
      <c r="R27" s="88"/>
      <c r="S27" s="88"/>
      <c r="T27" s="88"/>
      <c r="U27" s="88"/>
      <c r="V27" s="89"/>
      <c r="W27" s="90"/>
      <c r="X27" s="89"/>
      <c r="Y27" s="56"/>
      <c r="Z27" s="90"/>
    </row>
    <row r="28" spans="1:26" ht="25.35" customHeight="1">
      <c r="A28" s="59">
        <v>14</v>
      </c>
      <c r="B28" s="105">
        <v>8</v>
      </c>
      <c r="C28" s="78" t="s">
        <v>148</v>
      </c>
      <c r="D28" s="65">
        <v>371.95</v>
      </c>
      <c r="E28" s="63">
        <v>1387.15</v>
      </c>
      <c r="F28" s="76">
        <f t="shared" ref="F28:F35" si="4">(D28-E28)/E28</f>
        <v>-0.73186028908193057</v>
      </c>
      <c r="G28" s="65">
        <v>60</v>
      </c>
      <c r="H28" s="63">
        <v>9</v>
      </c>
      <c r="I28" s="63">
        <f t="shared" si="3"/>
        <v>6.666666666666667</v>
      </c>
      <c r="J28" s="63">
        <v>5</v>
      </c>
      <c r="K28" s="63">
        <v>3</v>
      </c>
      <c r="L28" s="65">
        <v>10188.040000000001</v>
      </c>
      <c r="M28" s="65">
        <v>1901</v>
      </c>
      <c r="N28" s="61">
        <v>44365</v>
      </c>
      <c r="O28" s="60" t="s">
        <v>37</v>
      </c>
      <c r="P28" s="57"/>
      <c r="R28" s="62"/>
      <c r="T28" s="57"/>
      <c r="U28" s="56"/>
      <c r="V28" s="56"/>
      <c r="W28" s="57"/>
      <c r="X28" s="56"/>
      <c r="Y28" s="56"/>
      <c r="Z28" s="56"/>
    </row>
    <row r="29" spans="1:26" ht="25.35" customHeight="1">
      <c r="A29" s="59">
        <v>15</v>
      </c>
      <c r="B29" s="105">
        <v>10</v>
      </c>
      <c r="C29" s="45" t="s">
        <v>112</v>
      </c>
      <c r="D29" s="65">
        <v>258.48</v>
      </c>
      <c r="E29" s="63">
        <v>918.49</v>
      </c>
      <c r="F29" s="76">
        <f t="shared" si="4"/>
        <v>-0.71858158499275981</v>
      </c>
      <c r="G29" s="65">
        <v>44</v>
      </c>
      <c r="H29" s="63">
        <v>4</v>
      </c>
      <c r="I29" s="63">
        <f t="shared" si="3"/>
        <v>11</v>
      </c>
      <c r="J29" s="63">
        <v>2</v>
      </c>
      <c r="K29" s="63">
        <v>6</v>
      </c>
      <c r="L29" s="65">
        <v>23873</v>
      </c>
      <c r="M29" s="65">
        <v>4162</v>
      </c>
      <c r="N29" s="61">
        <v>44344</v>
      </c>
      <c r="O29" s="60" t="s">
        <v>32</v>
      </c>
      <c r="P29" s="57"/>
      <c r="Q29" s="88"/>
      <c r="R29" s="88"/>
      <c r="S29" s="88"/>
      <c r="T29" s="88"/>
      <c r="U29" s="88"/>
      <c r="V29" s="89"/>
      <c r="W29" s="90"/>
      <c r="X29" s="89"/>
      <c r="Y29" s="56"/>
      <c r="Z29" s="90"/>
    </row>
    <row r="30" spans="1:26" ht="25.35" customHeight="1">
      <c r="A30" s="59">
        <v>16</v>
      </c>
      <c r="B30" s="104">
        <v>9</v>
      </c>
      <c r="C30" s="45" t="s">
        <v>163</v>
      </c>
      <c r="D30" s="65">
        <v>204.9</v>
      </c>
      <c r="E30" s="63">
        <v>1269.7</v>
      </c>
      <c r="F30" s="76">
        <f t="shared" si="4"/>
        <v>-0.83862329684177361</v>
      </c>
      <c r="G30" s="65">
        <v>34</v>
      </c>
      <c r="H30" s="63">
        <v>3</v>
      </c>
      <c r="I30" s="63">
        <f t="shared" si="3"/>
        <v>11.333333333333334</v>
      </c>
      <c r="J30" s="63">
        <v>1</v>
      </c>
      <c r="K30" s="63">
        <v>2</v>
      </c>
      <c r="L30" s="65">
        <v>2221.85</v>
      </c>
      <c r="M30" s="65">
        <v>365</v>
      </c>
      <c r="N30" s="61">
        <v>44372</v>
      </c>
      <c r="O30" s="60" t="s">
        <v>49</v>
      </c>
      <c r="P30" s="57"/>
      <c r="Q30" s="88"/>
      <c r="R30" s="88"/>
      <c r="S30" s="88"/>
      <c r="T30" s="88"/>
      <c r="U30" s="88"/>
      <c r="V30" s="89"/>
      <c r="W30" s="90"/>
      <c r="X30" s="89"/>
      <c r="Y30" s="56"/>
      <c r="Z30" s="90"/>
    </row>
    <row r="31" spans="1:26" ht="25.35" customHeight="1">
      <c r="A31" s="59">
        <v>17</v>
      </c>
      <c r="B31" s="104">
        <v>11</v>
      </c>
      <c r="C31" s="45" t="s">
        <v>97</v>
      </c>
      <c r="D31" s="65">
        <v>186.05</v>
      </c>
      <c r="E31" s="63">
        <v>911.84</v>
      </c>
      <c r="F31" s="76">
        <f t="shared" si="4"/>
        <v>-0.79596201087910157</v>
      </c>
      <c r="G31" s="65">
        <v>39</v>
      </c>
      <c r="H31" s="63">
        <v>6</v>
      </c>
      <c r="I31" s="63">
        <f t="shared" si="3"/>
        <v>6.5</v>
      </c>
      <c r="J31" s="63">
        <v>2</v>
      </c>
      <c r="K31" s="63">
        <v>7</v>
      </c>
      <c r="L31" s="65">
        <v>53485</v>
      </c>
      <c r="M31" s="65">
        <v>11563</v>
      </c>
      <c r="N31" s="61">
        <v>44337</v>
      </c>
      <c r="O31" s="60" t="s">
        <v>32</v>
      </c>
      <c r="P31" s="57"/>
      <c r="Q31" s="88"/>
      <c r="R31" s="88"/>
      <c r="S31" s="88"/>
      <c r="T31" s="88"/>
      <c r="U31" s="88"/>
      <c r="V31" s="89"/>
      <c r="W31" s="90"/>
      <c r="X31" s="89"/>
      <c r="Y31" s="56"/>
      <c r="Z31" s="90"/>
    </row>
    <row r="32" spans="1:26" ht="25.35" customHeight="1">
      <c r="A32" s="59">
        <v>18</v>
      </c>
      <c r="B32" s="104">
        <v>21</v>
      </c>
      <c r="C32" s="79" t="s">
        <v>46</v>
      </c>
      <c r="D32" s="65">
        <v>174.5</v>
      </c>
      <c r="E32" s="63">
        <v>78.989999999999995</v>
      </c>
      <c r="F32" s="76">
        <f t="shared" si="4"/>
        <v>1.2091403975186734</v>
      </c>
      <c r="G32" s="65">
        <v>34</v>
      </c>
      <c r="H32" s="48">
        <v>4</v>
      </c>
      <c r="I32" s="63">
        <f t="shared" si="3"/>
        <v>8.5</v>
      </c>
      <c r="J32" s="63">
        <v>2</v>
      </c>
      <c r="K32" s="63">
        <v>10</v>
      </c>
      <c r="L32" s="65">
        <v>44366</v>
      </c>
      <c r="M32" s="65">
        <v>9227</v>
      </c>
      <c r="N32" s="61">
        <v>44316</v>
      </c>
      <c r="O32" s="60" t="s">
        <v>32</v>
      </c>
      <c r="P32" s="57"/>
      <c r="Q32" s="88"/>
      <c r="R32" s="88"/>
      <c r="S32" s="88"/>
      <c r="T32" s="88"/>
      <c r="U32" s="88"/>
      <c r="V32" s="89"/>
      <c r="W32" s="90"/>
      <c r="X32" s="89"/>
      <c r="Y32" s="56"/>
      <c r="Z32" s="90"/>
    </row>
    <row r="33" spans="1:26" ht="25.35" customHeight="1">
      <c r="A33" s="59">
        <v>19</v>
      </c>
      <c r="B33" s="106">
        <v>13</v>
      </c>
      <c r="C33" s="92" t="s">
        <v>48</v>
      </c>
      <c r="D33" s="65">
        <v>140</v>
      </c>
      <c r="E33" s="63">
        <v>376</v>
      </c>
      <c r="F33" s="76">
        <f t="shared" si="4"/>
        <v>-0.62765957446808507</v>
      </c>
      <c r="G33" s="65">
        <v>23</v>
      </c>
      <c r="H33" s="63">
        <v>3</v>
      </c>
      <c r="I33" s="63">
        <f t="shared" si="3"/>
        <v>7.666666666666667</v>
      </c>
      <c r="J33" s="63">
        <v>2</v>
      </c>
      <c r="K33" s="63">
        <v>10</v>
      </c>
      <c r="L33" s="65">
        <v>28316.92</v>
      </c>
      <c r="M33" s="65">
        <v>4996</v>
      </c>
      <c r="N33" s="61">
        <v>44316</v>
      </c>
      <c r="O33" s="60" t="s">
        <v>49</v>
      </c>
      <c r="P33" s="57"/>
      <c r="Q33" s="88"/>
      <c r="R33" s="88"/>
      <c r="S33" s="88"/>
      <c r="T33" s="88"/>
      <c r="U33" s="88"/>
      <c r="V33" s="89"/>
      <c r="W33" s="90"/>
      <c r="X33" s="89"/>
      <c r="Y33" s="56"/>
      <c r="Z33" s="90"/>
    </row>
    <row r="34" spans="1:26" ht="25.35" customHeight="1">
      <c r="A34" s="59">
        <v>20</v>
      </c>
      <c r="B34" s="59">
        <v>16</v>
      </c>
      <c r="C34" s="92" t="s">
        <v>101</v>
      </c>
      <c r="D34" s="65">
        <v>94</v>
      </c>
      <c r="E34" s="65">
        <v>102</v>
      </c>
      <c r="F34" s="76">
        <f t="shared" si="4"/>
        <v>-7.8431372549019607E-2</v>
      </c>
      <c r="G34" s="65">
        <v>18</v>
      </c>
      <c r="H34" s="63" t="s">
        <v>30</v>
      </c>
      <c r="I34" s="63" t="s">
        <v>30</v>
      </c>
      <c r="J34" s="63">
        <v>1</v>
      </c>
      <c r="K34" s="63">
        <v>7</v>
      </c>
      <c r="L34" s="65">
        <v>4484</v>
      </c>
      <c r="M34" s="65">
        <v>894</v>
      </c>
      <c r="N34" s="61">
        <v>44330</v>
      </c>
      <c r="O34" s="60" t="s">
        <v>102</v>
      </c>
      <c r="P34" s="57"/>
      <c r="Q34" s="88"/>
      <c r="R34" s="88"/>
      <c r="S34" s="88"/>
      <c r="T34" s="88"/>
      <c r="U34" s="88"/>
      <c r="V34" s="89"/>
      <c r="W34" s="90"/>
      <c r="X34" s="89"/>
      <c r="Y34" s="90"/>
      <c r="Z34" s="56"/>
    </row>
    <row r="35" spans="1:26" ht="25.35" customHeight="1">
      <c r="A35" s="16"/>
      <c r="B35" s="16"/>
      <c r="C35" s="39" t="s">
        <v>76</v>
      </c>
      <c r="D35" s="58">
        <f>SUM(D23:D34)</f>
        <v>64984.540000000008</v>
      </c>
      <c r="E35" s="58">
        <f t="shared" ref="E35:G35" si="5">SUM(E23:E34)</f>
        <v>90056.94</v>
      </c>
      <c r="F35" s="108">
        <f t="shared" si="4"/>
        <v>-0.27840608397309519</v>
      </c>
      <c r="G35" s="58">
        <f t="shared" si="5"/>
        <v>11190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66" t="s">
        <v>30</v>
      </c>
      <c r="C37" s="64" t="s">
        <v>138</v>
      </c>
      <c r="D37" s="65">
        <v>87</v>
      </c>
      <c r="E37" s="63" t="s">
        <v>30</v>
      </c>
      <c r="F37" s="63" t="s">
        <v>30</v>
      </c>
      <c r="G37" s="65">
        <v>48</v>
      </c>
      <c r="H37" s="48">
        <v>4</v>
      </c>
      <c r="I37" s="63">
        <f t="shared" ref="I37:I42" si="6">G37/H37</f>
        <v>12</v>
      </c>
      <c r="J37" s="63">
        <v>2</v>
      </c>
      <c r="K37" s="63" t="s">
        <v>30</v>
      </c>
      <c r="L37" s="65">
        <v>72391.360000000001</v>
      </c>
      <c r="M37" s="65">
        <v>16226</v>
      </c>
      <c r="N37" s="61">
        <v>43749</v>
      </c>
      <c r="O37" s="60" t="s">
        <v>27</v>
      </c>
      <c r="P37" s="57"/>
      <c r="Q37" s="88"/>
      <c r="R37" s="88"/>
      <c r="S37" s="88"/>
      <c r="T37" s="88"/>
      <c r="U37" s="88"/>
      <c r="V37" s="89"/>
      <c r="W37" s="90"/>
      <c r="X37" s="89"/>
      <c r="Y37" s="56"/>
      <c r="Z37" s="90"/>
    </row>
    <row r="38" spans="1:26" ht="25.35" customHeight="1">
      <c r="A38" s="59">
        <v>22</v>
      </c>
      <c r="B38" s="105">
        <v>19</v>
      </c>
      <c r="C38" s="81" t="s">
        <v>67</v>
      </c>
      <c r="D38" s="65">
        <v>40</v>
      </c>
      <c r="E38" s="63">
        <v>133</v>
      </c>
      <c r="F38" s="76">
        <f>(D38-E38)/E38</f>
        <v>-0.6992481203007519</v>
      </c>
      <c r="G38" s="65">
        <v>8</v>
      </c>
      <c r="H38" s="63">
        <v>2</v>
      </c>
      <c r="I38" s="63">
        <f t="shared" si="6"/>
        <v>4</v>
      </c>
      <c r="J38" s="63">
        <v>1</v>
      </c>
      <c r="K38" s="63">
        <v>9</v>
      </c>
      <c r="L38" s="65">
        <v>23140</v>
      </c>
      <c r="M38" s="65">
        <v>4067</v>
      </c>
      <c r="N38" s="61">
        <v>44323</v>
      </c>
      <c r="O38" s="60" t="s">
        <v>32</v>
      </c>
      <c r="P38" s="57"/>
      <c r="Q38" s="88"/>
      <c r="R38" s="88"/>
      <c r="S38" s="88"/>
      <c r="T38" s="88"/>
      <c r="U38" s="88"/>
      <c r="V38" s="89"/>
      <c r="W38" s="90"/>
      <c r="X38" s="89"/>
      <c r="Y38" s="90"/>
      <c r="Z38" s="56"/>
    </row>
    <row r="39" spans="1:26" ht="25.2" customHeight="1">
      <c r="A39" s="59">
        <v>23</v>
      </c>
      <c r="B39" s="106">
        <v>23</v>
      </c>
      <c r="C39" s="82" t="s">
        <v>38</v>
      </c>
      <c r="D39" s="65">
        <v>35</v>
      </c>
      <c r="E39" s="63">
        <v>31</v>
      </c>
      <c r="F39" s="76">
        <f>(D39-E39)/E39</f>
        <v>0.12903225806451613</v>
      </c>
      <c r="G39" s="65">
        <v>7</v>
      </c>
      <c r="H39" s="63">
        <v>2</v>
      </c>
      <c r="I39" s="63">
        <f t="shared" si="6"/>
        <v>3.5</v>
      </c>
      <c r="J39" s="63">
        <v>1</v>
      </c>
      <c r="K39" s="63" t="s">
        <v>30</v>
      </c>
      <c r="L39" s="65">
        <v>23195.42</v>
      </c>
      <c r="M39" s="65">
        <v>4201</v>
      </c>
      <c r="N39" s="61">
        <v>44316</v>
      </c>
      <c r="O39" s="60" t="s">
        <v>37</v>
      </c>
      <c r="P39" s="57"/>
      <c r="Q39" s="88"/>
      <c r="R39" s="88"/>
      <c r="S39" s="88"/>
      <c r="T39" s="88"/>
      <c r="U39" s="88"/>
      <c r="V39" s="89"/>
      <c r="W39" s="90"/>
      <c r="X39" s="89"/>
      <c r="Y39" s="90"/>
      <c r="Z39" s="56"/>
    </row>
    <row r="40" spans="1:26" ht="24.75" customHeight="1">
      <c r="A40" s="59">
        <v>24</v>
      </c>
      <c r="B40" s="123">
        <v>24</v>
      </c>
      <c r="C40" s="45" t="s">
        <v>104</v>
      </c>
      <c r="D40" s="65">
        <v>29</v>
      </c>
      <c r="E40" s="63">
        <v>28</v>
      </c>
      <c r="F40" s="76">
        <f>(D40-E40)/E40</f>
        <v>3.5714285714285712E-2</v>
      </c>
      <c r="G40" s="65">
        <v>5</v>
      </c>
      <c r="H40" s="63">
        <v>1</v>
      </c>
      <c r="I40" s="63">
        <f t="shared" si="6"/>
        <v>5</v>
      </c>
      <c r="J40" s="63">
        <v>1</v>
      </c>
      <c r="K40" s="63" t="s">
        <v>30</v>
      </c>
      <c r="L40" s="65">
        <v>5052.68</v>
      </c>
      <c r="M40" s="65">
        <v>807</v>
      </c>
      <c r="N40" s="61">
        <v>44337</v>
      </c>
      <c r="O40" s="60" t="s">
        <v>37</v>
      </c>
      <c r="P40" s="57"/>
      <c r="R40" s="62"/>
      <c r="T40" s="57"/>
      <c r="U40" s="56"/>
      <c r="V40" s="56"/>
      <c r="W40" s="56"/>
      <c r="X40" s="57"/>
      <c r="Y40" s="56"/>
      <c r="Z40" s="56"/>
    </row>
    <row r="41" spans="1:26" ht="25.35" customHeight="1">
      <c r="A41" s="59">
        <v>25</v>
      </c>
      <c r="B41" s="104">
        <v>18</v>
      </c>
      <c r="C41" s="78" t="s">
        <v>65</v>
      </c>
      <c r="D41" s="65">
        <v>21.25</v>
      </c>
      <c r="E41" s="63">
        <v>140.1</v>
      </c>
      <c r="F41" s="76">
        <f>(D41-E41)/E41</f>
        <v>-0.84832262669521774</v>
      </c>
      <c r="G41" s="65">
        <v>4</v>
      </c>
      <c r="H41" s="63">
        <v>3</v>
      </c>
      <c r="I41" s="63">
        <f t="shared" si="6"/>
        <v>1.3333333333333333</v>
      </c>
      <c r="J41" s="63">
        <v>1</v>
      </c>
      <c r="K41" s="63">
        <v>9</v>
      </c>
      <c r="L41" s="65">
        <v>53413.09</v>
      </c>
      <c r="M41" s="65">
        <v>11046</v>
      </c>
      <c r="N41" s="61">
        <v>44323</v>
      </c>
      <c r="O41" s="60" t="s">
        <v>34</v>
      </c>
      <c r="P41" s="57"/>
      <c r="Q41" s="88"/>
      <c r="R41" s="88"/>
      <c r="S41" s="88"/>
      <c r="T41" s="88"/>
      <c r="U41" s="88"/>
      <c r="V41" s="89"/>
      <c r="W41" s="90"/>
      <c r="X41" s="89"/>
      <c r="Y41" s="56"/>
      <c r="Z41" s="90"/>
    </row>
    <row r="42" spans="1:26" ht="25.35" customHeight="1">
      <c r="A42" s="59">
        <v>26</v>
      </c>
      <c r="B42" s="66" t="s">
        <v>30</v>
      </c>
      <c r="C42" s="92" t="s">
        <v>41</v>
      </c>
      <c r="D42" s="65">
        <v>14</v>
      </c>
      <c r="E42" s="63" t="s">
        <v>30</v>
      </c>
      <c r="F42" s="63" t="s">
        <v>30</v>
      </c>
      <c r="G42" s="65">
        <v>7</v>
      </c>
      <c r="H42" s="63">
        <v>2</v>
      </c>
      <c r="I42" s="63">
        <f t="shared" si="6"/>
        <v>3.5</v>
      </c>
      <c r="J42" s="63">
        <v>2</v>
      </c>
      <c r="K42" s="63" t="s">
        <v>30</v>
      </c>
      <c r="L42" s="65">
        <v>66911.87</v>
      </c>
      <c r="M42" s="65">
        <v>14543</v>
      </c>
      <c r="N42" s="61">
        <v>44113</v>
      </c>
      <c r="O42" s="60" t="s">
        <v>27</v>
      </c>
      <c r="P42" s="57"/>
      <c r="R42" s="62"/>
      <c r="T42" s="57"/>
      <c r="U42" s="56"/>
      <c r="V42" s="56"/>
      <c r="W42" s="57"/>
      <c r="X42" s="56"/>
      <c r="Y42" s="56"/>
      <c r="Z42" s="56"/>
    </row>
    <row r="43" spans="1:26" ht="25.35" customHeight="1">
      <c r="A43" s="16"/>
      <c r="B43" s="16"/>
      <c r="C43" s="39" t="s">
        <v>176</v>
      </c>
      <c r="D43" s="58">
        <f>SUM(D35:D42)</f>
        <v>65210.790000000008</v>
      </c>
      <c r="E43" s="58">
        <f t="shared" ref="E43:G43" si="7">SUM(E35:E42)</f>
        <v>90389.040000000008</v>
      </c>
      <c r="F43" s="84">
        <f t="shared" ref="F43" si="8">(D43-E43)/E43</f>
        <v>-0.27855423622155956</v>
      </c>
      <c r="G43" s="58">
        <f t="shared" si="7"/>
        <v>11269</v>
      </c>
      <c r="H43" s="58"/>
      <c r="I43" s="19"/>
      <c r="J43" s="18"/>
      <c r="K43" s="20"/>
      <c r="L43" s="21"/>
      <c r="M43" s="25"/>
      <c r="N43" s="22"/>
      <c r="O43" s="77"/>
    </row>
    <row r="44" spans="1:26" ht="23.1" customHeight="1"/>
    <row r="45" spans="1:26" ht="17.25" customHeight="1"/>
    <row r="59" spans="16:18">
      <c r="R59" s="57"/>
    </row>
    <row r="62" spans="16:18">
      <c r="P62" s="57"/>
    </row>
    <row r="66" ht="12" customHeight="1"/>
  </sheetData>
  <sortState xmlns:xlrd2="http://schemas.microsoft.com/office/spreadsheetml/2017/richdata2" ref="B14:O42">
    <sortCondition descending="1" ref="D14:D42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7FB04-79C7-4705-A9D7-5F9270262C8C}">
  <dimension ref="A1:Z68"/>
  <sheetViews>
    <sheetView topLeftCell="A30" zoomScale="60" zoomScaleNormal="60" workbookViewId="0">
      <selection activeCell="A44" sqref="A44:XFD44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3.6640625" style="55" customWidth="1"/>
    <col min="24" max="24" width="12" style="55" bestFit="1" customWidth="1"/>
    <col min="25" max="25" width="8.88671875" style="55"/>
    <col min="26" max="26" width="14.88671875" style="55" customWidth="1"/>
    <col min="27" max="16384" width="8.88671875" style="55"/>
  </cols>
  <sheetData>
    <row r="1" spans="1:26" ht="19.5" customHeight="1">
      <c r="E1" s="2" t="s">
        <v>156</v>
      </c>
      <c r="F1" s="2"/>
      <c r="G1" s="2"/>
      <c r="H1" s="2"/>
      <c r="I1" s="2"/>
    </row>
    <row r="2" spans="1:26" ht="19.5" customHeight="1">
      <c r="E2" s="2" t="s">
        <v>157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154</v>
      </c>
      <c r="E6" s="4" t="s">
        <v>150</v>
      </c>
      <c r="F6" s="177"/>
      <c r="G6" s="4" t="s">
        <v>154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12"/>
      <c r="E9" s="112"/>
      <c r="F9" s="176" t="s">
        <v>15</v>
      </c>
      <c r="G9" s="112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Z9" s="57"/>
    </row>
    <row r="10" spans="1:26">
      <c r="A10" s="174"/>
      <c r="B10" s="174"/>
      <c r="C10" s="177"/>
      <c r="D10" s="113" t="s">
        <v>155</v>
      </c>
      <c r="E10" s="113" t="s">
        <v>151</v>
      </c>
      <c r="F10" s="177"/>
      <c r="G10" s="113" t="s">
        <v>155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Z10" s="57"/>
    </row>
    <row r="11" spans="1:26">
      <c r="A11" s="174"/>
      <c r="B11" s="174"/>
      <c r="C11" s="177"/>
      <c r="D11" s="113" t="s">
        <v>14</v>
      </c>
      <c r="E11" s="4" t="s">
        <v>14</v>
      </c>
      <c r="F11" s="177"/>
      <c r="G11" s="113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Z11" s="57"/>
    </row>
    <row r="12" spans="1:26" ht="15.6" customHeight="1" thickBot="1">
      <c r="A12" s="174"/>
      <c r="B12" s="175"/>
      <c r="C12" s="178"/>
      <c r="D12" s="114"/>
      <c r="E12" s="5" t="s">
        <v>2</v>
      </c>
      <c r="F12" s="178"/>
      <c r="G12" s="114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90"/>
      <c r="X12" s="89"/>
      <c r="Z12" s="90"/>
    </row>
    <row r="13" spans="1:26" ht="25.35" customHeight="1">
      <c r="A13" s="59">
        <v>1</v>
      </c>
      <c r="B13" s="59" t="s">
        <v>56</v>
      </c>
      <c r="C13" s="45" t="s">
        <v>160</v>
      </c>
      <c r="D13" s="65">
        <v>49823.43</v>
      </c>
      <c r="E13" s="63" t="s">
        <v>30</v>
      </c>
      <c r="F13" s="63" t="s">
        <v>30</v>
      </c>
      <c r="G13" s="65">
        <v>7590</v>
      </c>
      <c r="H13" s="63">
        <v>208</v>
      </c>
      <c r="I13" s="63">
        <f>G13/H13</f>
        <v>36.490384615384613</v>
      </c>
      <c r="J13" s="63">
        <v>14</v>
      </c>
      <c r="K13" s="63">
        <v>1</v>
      </c>
      <c r="L13" s="65">
        <v>58660</v>
      </c>
      <c r="M13" s="65">
        <v>8989</v>
      </c>
      <c r="N13" s="61">
        <v>44372</v>
      </c>
      <c r="O13" s="60" t="s">
        <v>47</v>
      </c>
      <c r="P13" s="57"/>
      <c r="Q13" s="88"/>
      <c r="R13" s="88"/>
      <c r="S13" s="88"/>
      <c r="T13" s="88"/>
      <c r="U13" s="88"/>
      <c r="V13" s="89"/>
      <c r="W13" s="90"/>
      <c r="X13" s="89"/>
      <c r="Y13" s="56"/>
      <c r="Z13" s="90"/>
    </row>
    <row r="14" spans="1:26" ht="25.35" customHeight="1">
      <c r="A14" s="59">
        <v>2</v>
      </c>
      <c r="B14" s="59" t="s">
        <v>56</v>
      </c>
      <c r="C14" s="116" t="s">
        <v>159</v>
      </c>
      <c r="D14" s="65">
        <v>8724.24</v>
      </c>
      <c r="E14" s="63" t="s">
        <v>30</v>
      </c>
      <c r="F14" s="63" t="s">
        <v>30</v>
      </c>
      <c r="G14" s="65">
        <v>1853</v>
      </c>
      <c r="H14" s="63">
        <v>114</v>
      </c>
      <c r="I14" s="63">
        <f>G14/H14</f>
        <v>16.254385964912281</v>
      </c>
      <c r="J14" s="63">
        <v>18</v>
      </c>
      <c r="K14" s="63">
        <v>1</v>
      </c>
      <c r="L14" s="65">
        <v>8724.24</v>
      </c>
      <c r="M14" s="65">
        <v>1853</v>
      </c>
      <c r="N14" s="61">
        <v>44372</v>
      </c>
      <c r="O14" s="60" t="s">
        <v>37</v>
      </c>
      <c r="P14" s="57"/>
      <c r="Q14" s="88"/>
      <c r="R14" s="88"/>
      <c r="S14" s="88"/>
      <c r="T14" s="88"/>
      <c r="U14" s="88"/>
      <c r="V14" s="89"/>
      <c r="W14" s="90"/>
      <c r="X14" s="89"/>
      <c r="Y14" s="56"/>
      <c r="Z14" s="90"/>
    </row>
    <row r="15" spans="1:26" ht="25.35" customHeight="1">
      <c r="A15" s="59">
        <v>3</v>
      </c>
      <c r="B15" s="59">
        <v>3</v>
      </c>
      <c r="C15" s="45" t="s">
        <v>127</v>
      </c>
      <c r="D15" s="65">
        <v>6098.29</v>
      </c>
      <c r="E15" s="63">
        <v>4693.5600000000004</v>
      </c>
      <c r="F15" s="76">
        <f t="shared" ref="F15:F20" si="0">(D15-E15)/E15</f>
        <v>0.29928881275620201</v>
      </c>
      <c r="G15" s="65">
        <v>915</v>
      </c>
      <c r="H15" s="63">
        <v>51</v>
      </c>
      <c r="I15" s="63">
        <f>G15/H15</f>
        <v>17.941176470588236</v>
      </c>
      <c r="J15" s="63">
        <v>9</v>
      </c>
      <c r="K15" s="63">
        <v>4</v>
      </c>
      <c r="L15" s="65">
        <v>85270.53</v>
      </c>
      <c r="M15" s="65">
        <v>13737</v>
      </c>
      <c r="N15" s="61">
        <v>44351</v>
      </c>
      <c r="O15" s="60" t="s">
        <v>34</v>
      </c>
      <c r="P15" s="57"/>
      <c r="Q15" s="88"/>
      <c r="R15" s="88"/>
      <c r="T15" s="88"/>
      <c r="U15" s="88"/>
      <c r="V15" s="89"/>
      <c r="W15" s="90"/>
      <c r="X15" s="89"/>
      <c r="Y15" s="56"/>
      <c r="Z15" s="90"/>
    </row>
    <row r="16" spans="1:26" ht="25.35" customHeight="1">
      <c r="A16" s="59">
        <v>4</v>
      </c>
      <c r="B16" s="59">
        <v>1</v>
      </c>
      <c r="C16" s="45" t="s">
        <v>149</v>
      </c>
      <c r="D16" s="65">
        <v>5536</v>
      </c>
      <c r="E16" s="63">
        <v>6989</v>
      </c>
      <c r="F16" s="76">
        <f t="shared" si="0"/>
        <v>-0.2078981256259837</v>
      </c>
      <c r="G16" s="65">
        <v>880</v>
      </c>
      <c r="H16" s="63" t="s">
        <v>30</v>
      </c>
      <c r="I16" s="63" t="s">
        <v>30</v>
      </c>
      <c r="J16" s="63">
        <v>11</v>
      </c>
      <c r="K16" s="63">
        <v>2</v>
      </c>
      <c r="L16" s="65">
        <v>22020</v>
      </c>
      <c r="M16" s="65">
        <v>3718</v>
      </c>
      <c r="N16" s="61">
        <v>44365</v>
      </c>
      <c r="O16" s="60" t="s">
        <v>31</v>
      </c>
      <c r="P16" s="57"/>
      <c r="Q16" s="88"/>
      <c r="R16" s="88"/>
      <c r="S16" s="88"/>
      <c r="T16" s="88"/>
      <c r="U16" s="88"/>
      <c r="V16" s="89"/>
      <c r="W16" s="90"/>
      <c r="X16" s="89"/>
      <c r="Y16" s="56"/>
      <c r="Z16" s="90"/>
    </row>
    <row r="17" spans="1:26" ht="25.35" customHeight="1">
      <c r="A17" s="59">
        <v>5</v>
      </c>
      <c r="B17" s="59">
        <v>5</v>
      </c>
      <c r="C17" s="45" t="s">
        <v>123</v>
      </c>
      <c r="D17" s="65">
        <v>5058.59</v>
      </c>
      <c r="E17" s="63">
        <v>4286.2</v>
      </c>
      <c r="F17" s="76">
        <f t="shared" si="0"/>
        <v>0.1802039102235081</v>
      </c>
      <c r="G17" s="65">
        <v>1030</v>
      </c>
      <c r="H17" s="63">
        <v>66</v>
      </c>
      <c r="I17" s="63">
        <f t="shared" ref="I17:I22" si="1">G17/H17</f>
        <v>15.606060606060606</v>
      </c>
      <c r="J17" s="63">
        <v>10</v>
      </c>
      <c r="K17" s="63">
        <v>4</v>
      </c>
      <c r="L17" s="65">
        <v>52267</v>
      </c>
      <c r="M17" s="65">
        <v>11862</v>
      </c>
      <c r="N17" s="61">
        <v>44351</v>
      </c>
      <c r="O17" s="60" t="s">
        <v>47</v>
      </c>
      <c r="P17" s="57"/>
      <c r="Q17" s="88"/>
      <c r="R17" s="88"/>
      <c r="S17" s="88"/>
      <c r="T17" s="88"/>
      <c r="U17" s="88"/>
      <c r="V17" s="89"/>
      <c r="W17" s="90"/>
      <c r="X17" s="89"/>
      <c r="Y17" s="56"/>
      <c r="Z17" s="90"/>
    </row>
    <row r="18" spans="1:26" ht="25.35" customHeight="1">
      <c r="A18" s="59">
        <v>6</v>
      </c>
      <c r="B18" s="59">
        <v>2</v>
      </c>
      <c r="C18" s="45" t="s">
        <v>136</v>
      </c>
      <c r="D18" s="65">
        <v>5010.7700000000004</v>
      </c>
      <c r="E18" s="63">
        <v>5770.83</v>
      </c>
      <c r="F18" s="76">
        <f t="shared" si="0"/>
        <v>-0.13170722409081528</v>
      </c>
      <c r="G18" s="65">
        <v>1034</v>
      </c>
      <c r="H18" s="63">
        <v>71</v>
      </c>
      <c r="I18" s="63">
        <f t="shared" si="1"/>
        <v>14.56338028169014</v>
      </c>
      <c r="J18" s="63">
        <v>12</v>
      </c>
      <c r="K18" s="63">
        <v>3</v>
      </c>
      <c r="L18" s="65">
        <v>48104.52</v>
      </c>
      <c r="M18" s="65">
        <v>10490</v>
      </c>
      <c r="N18" s="61">
        <v>44358</v>
      </c>
      <c r="O18" s="60" t="s">
        <v>64</v>
      </c>
      <c r="P18" s="57"/>
      <c r="Q18" s="88"/>
      <c r="R18" s="88"/>
      <c r="S18" s="88"/>
      <c r="T18" s="88"/>
      <c r="U18" s="88"/>
      <c r="V18" s="89"/>
      <c r="W18" s="90"/>
      <c r="X18" s="89"/>
      <c r="Y18" s="56"/>
      <c r="Z18" s="90"/>
    </row>
    <row r="19" spans="1:26" ht="25.35" customHeight="1">
      <c r="A19" s="59">
        <v>7</v>
      </c>
      <c r="B19" s="59">
        <v>4</v>
      </c>
      <c r="C19" s="45" t="s">
        <v>111</v>
      </c>
      <c r="D19" s="65">
        <v>4761.45</v>
      </c>
      <c r="E19" s="63">
        <v>4344.78</v>
      </c>
      <c r="F19" s="76">
        <f t="shared" si="0"/>
        <v>9.5901288442682961E-2</v>
      </c>
      <c r="G19" s="65">
        <v>741</v>
      </c>
      <c r="H19" s="63">
        <v>39</v>
      </c>
      <c r="I19" s="63">
        <f t="shared" si="1"/>
        <v>19</v>
      </c>
      <c r="J19" s="63">
        <v>9</v>
      </c>
      <c r="K19" s="63">
        <v>5</v>
      </c>
      <c r="L19" s="65">
        <v>94577</v>
      </c>
      <c r="M19" s="65">
        <v>14971</v>
      </c>
      <c r="N19" s="61">
        <v>44344</v>
      </c>
      <c r="O19" s="60" t="s">
        <v>113</v>
      </c>
      <c r="P19" s="57"/>
      <c r="Q19" s="88"/>
      <c r="R19" s="88"/>
      <c r="S19" s="88"/>
      <c r="T19" s="88"/>
      <c r="U19" s="88"/>
      <c r="V19" s="89"/>
      <c r="W19" s="90"/>
      <c r="X19" s="89"/>
      <c r="Y19" s="56"/>
      <c r="Z19" s="90"/>
    </row>
    <row r="20" spans="1:26" ht="25.35" customHeight="1">
      <c r="A20" s="59">
        <v>8</v>
      </c>
      <c r="B20" s="59">
        <v>6</v>
      </c>
      <c r="C20" s="45" t="s">
        <v>148</v>
      </c>
      <c r="D20" s="65">
        <v>1387.15</v>
      </c>
      <c r="E20" s="63">
        <v>3918.96</v>
      </c>
      <c r="F20" s="76">
        <f t="shared" si="0"/>
        <v>-0.64604129667054522</v>
      </c>
      <c r="G20" s="65">
        <v>245</v>
      </c>
      <c r="H20" s="63">
        <v>43</v>
      </c>
      <c r="I20" s="63">
        <f t="shared" si="1"/>
        <v>5.6976744186046515</v>
      </c>
      <c r="J20" s="63">
        <v>12</v>
      </c>
      <c r="K20" s="63">
        <v>2</v>
      </c>
      <c r="L20" s="65">
        <v>7771.67</v>
      </c>
      <c r="M20" s="65">
        <v>1433</v>
      </c>
      <c r="N20" s="61">
        <v>44365</v>
      </c>
      <c r="O20" s="60" t="s">
        <v>37</v>
      </c>
      <c r="P20" s="57"/>
      <c r="Q20" s="88"/>
      <c r="R20" s="88"/>
      <c r="S20" s="88"/>
      <c r="T20" s="88"/>
      <c r="U20" s="88"/>
      <c r="V20" s="89"/>
      <c r="W20" s="90"/>
      <c r="X20" s="89"/>
      <c r="Y20" s="56"/>
      <c r="Z20" s="90"/>
    </row>
    <row r="21" spans="1:26" ht="25.35" customHeight="1">
      <c r="A21" s="59">
        <v>9</v>
      </c>
      <c r="B21" s="59" t="s">
        <v>56</v>
      </c>
      <c r="C21" s="45" t="s">
        <v>163</v>
      </c>
      <c r="D21" s="65">
        <v>1269.7</v>
      </c>
      <c r="E21" s="63" t="s">
        <v>30</v>
      </c>
      <c r="F21" s="63" t="s">
        <v>30</v>
      </c>
      <c r="G21" s="65">
        <v>197</v>
      </c>
      <c r="H21" s="63">
        <v>27</v>
      </c>
      <c r="I21" s="63">
        <f t="shared" si="1"/>
        <v>7.2962962962962967</v>
      </c>
      <c r="J21" s="63">
        <v>5</v>
      </c>
      <c r="K21" s="63">
        <v>1</v>
      </c>
      <c r="L21" s="65">
        <v>1269.7</v>
      </c>
      <c r="M21" s="65">
        <v>197</v>
      </c>
      <c r="N21" s="61">
        <v>44372</v>
      </c>
      <c r="O21" s="60" t="s">
        <v>49</v>
      </c>
      <c r="P21" s="57"/>
      <c r="Q21" s="88"/>
      <c r="R21" s="88"/>
      <c r="S21" s="88"/>
      <c r="T21" s="88"/>
      <c r="U21" s="88"/>
      <c r="V21" s="89"/>
      <c r="W21" s="90"/>
      <c r="X21" s="89"/>
      <c r="Y21" s="56"/>
      <c r="Z21" s="90"/>
    </row>
    <row r="22" spans="1:26" ht="25.35" customHeight="1">
      <c r="A22" s="59">
        <v>10</v>
      </c>
      <c r="B22" s="59">
        <v>9</v>
      </c>
      <c r="C22" s="45" t="s">
        <v>112</v>
      </c>
      <c r="D22" s="65">
        <v>918.49</v>
      </c>
      <c r="E22" s="63">
        <v>1183.75</v>
      </c>
      <c r="F22" s="76">
        <f>(D22-E22)/E22</f>
        <v>-0.22408447729672651</v>
      </c>
      <c r="G22" s="65">
        <v>145</v>
      </c>
      <c r="H22" s="63">
        <v>10</v>
      </c>
      <c r="I22" s="63">
        <f t="shared" si="1"/>
        <v>14.5</v>
      </c>
      <c r="J22" s="63">
        <v>3</v>
      </c>
      <c r="K22" s="63">
        <v>5</v>
      </c>
      <c r="L22" s="65">
        <v>22947</v>
      </c>
      <c r="M22" s="65">
        <v>3980</v>
      </c>
      <c r="N22" s="61">
        <v>44344</v>
      </c>
      <c r="O22" s="60" t="s">
        <v>32</v>
      </c>
      <c r="P22" s="57"/>
      <c r="Q22" s="88"/>
      <c r="R22" s="88"/>
      <c r="S22" s="88"/>
      <c r="T22" s="88"/>
      <c r="U22" s="88"/>
      <c r="V22" s="89"/>
      <c r="W22" s="90"/>
      <c r="X22" s="89"/>
      <c r="Y22" s="56"/>
      <c r="Z22" s="90"/>
    </row>
    <row r="23" spans="1:26" ht="25.35" customHeight="1">
      <c r="A23" s="16"/>
      <c r="B23" s="16"/>
      <c r="C23" s="39" t="s">
        <v>29</v>
      </c>
      <c r="D23" s="58">
        <f>SUM(D13:D22)</f>
        <v>88588.109999999986</v>
      </c>
      <c r="E23" s="58">
        <f t="shared" ref="E23:G23" si="2">SUM(E13:E22)</f>
        <v>31187.08</v>
      </c>
      <c r="F23" s="108">
        <f>(D23-E23)/E23</f>
        <v>1.8405387743899071</v>
      </c>
      <c r="G23" s="58">
        <f t="shared" si="2"/>
        <v>14630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>
        <v>8</v>
      </c>
      <c r="C25" s="78" t="s">
        <v>97</v>
      </c>
      <c r="D25" s="65">
        <v>911.84</v>
      </c>
      <c r="E25" s="63">
        <v>1523.8</v>
      </c>
      <c r="F25" s="76">
        <f>(D25-E25)/E25</f>
        <v>-0.40160126000787499</v>
      </c>
      <c r="G25" s="65">
        <v>186</v>
      </c>
      <c r="H25" s="63">
        <v>16</v>
      </c>
      <c r="I25" s="63">
        <f t="shared" ref="I25:I34" si="3">G25/H25</f>
        <v>11.625</v>
      </c>
      <c r="J25" s="63">
        <v>5</v>
      </c>
      <c r="K25" s="63">
        <v>6</v>
      </c>
      <c r="L25" s="65">
        <v>52935</v>
      </c>
      <c r="M25" s="65">
        <v>11438</v>
      </c>
      <c r="N25" s="61">
        <v>44337</v>
      </c>
      <c r="O25" s="60" t="s">
        <v>32</v>
      </c>
      <c r="P25" s="57"/>
      <c r="Q25" s="88"/>
      <c r="R25" s="88"/>
      <c r="S25" s="88"/>
      <c r="T25" s="88"/>
      <c r="U25" s="88"/>
      <c r="V25" s="89"/>
      <c r="W25" s="90"/>
      <c r="X25" s="89"/>
      <c r="Y25" s="56"/>
      <c r="Z25" s="90"/>
    </row>
    <row r="26" spans="1:26" ht="25.35" customHeight="1">
      <c r="A26" s="59">
        <v>12</v>
      </c>
      <c r="B26" s="59">
        <v>7</v>
      </c>
      <c r="C26" s="78" t="s">
        <v>145</v>
      </c>
      <c r="D26" s="65">
        <v>885.49</v>
      </c>
      <c r="E26" s="63">
        <v>1617.64</v>
      </c>
      <c r="F26" s="76">
        <f>(D26-E26)/E26</f>
        <v>-0.45260379318018845</v>
      </c>
      <c r="G26" s="65">
        <v>131</v>
      </c>
      <c r="H26" s="63">
        <v>16</v>
      </c>
      <c r="I26" s="63">
        <f t="shared" si="3"/>
        <v>8.1875</v>
      </c>
      <c r="J26" s="63">
        <v>7</v>
      </c>
      <c r="K26" s="63">
        <v>2</v>
      </c>
      <c r="L26" s="65">
        <v>5306.73</v>
      </c>
      <c r="M26" s="65">
        <v>972</v>
      </c>
      <c r="N26" s="61">
        <v>44365</v>
      </c>
      <c r="O26" s="60" t="s">
        <v>27</v>
      </c>
      <c r="P26" s="57"/>
      <c r="Q26" s="88"/>
      <c r="R26" s="88"/>
      <c r="S26" s="88"/>
      <c r="T26" s="88"/>
      <c r="U26" s="88"/>
      <c r="V26" s="89"/>
      <c r="W26" s="90"/>
      <c r="X26" s="89"/>
      <c r="Y26" s="56"/>
      <c r="Z26" s="90"/>
    </row>
    <row r="27" spans="1:26" ht="25.35" customHeight="1">
      <c r="A27" s="59">
        <v>13</v>
      </c>
      <c r="B27" s="66" t="s">
        <v>30</v>
      </c>
      <c r="C27" s="64" t="s">
        <v>48</v>
      </c>
      <c r="D27" s="65">
        <v>376</v>
      </c>
      <c r="E27" s="63" t="s">
        <v>30</v>
      </c>
      <c r="F27" s="63" t="s">
        <v>30</v>
      </c>
      <c r="G27" s="65">
        <v>64</v>
      </c>
      <c r="H27" s="63">
        <v>10</v>
      </c>
      <c r="I27" s="63">
        <f t="shared" si="3"/>
        <v>6.4</v>
      </c>
      <c r="J27" s="63">
        <v>2</v>
      </c>
      <c r="K27" s="63">
        <v>9</v>
      </c>
      <c r="L27" s="65">
        <v>27841.919999999998</v>
      </c>
      <c r="M27" s="65">
        <v>4903</v>
      </c>
      <c r="N27" s="61">
        <v>44316</v>
      </c>
      <c r="O27" s="60" t="s">
        <v>49</v>
      </c>
      <c r="P27" s="57"/>
      <c r="Q27" s="88"/>
      <c r="R27" s="88"/>
      <c r="S27" s="88"/>
      <c r="T27" s="88"/>
      <c r="U27" s="88"/>
      <c r="V27" s="89"/>
      <c r="W27" s="90"/>
      <c r="X27" s="89"/>
      <c r="Y27" s="56"/>
      <c r="Z27" s="90"/>
    </row>
    <row r="28" spans="1:26" ht="25.35" customHeight="1">
      <c r="A28" s="59">
        <v>14</v>
      </c>
      <c r="B28" s="59">
        <v>12</v>
      </c>
      <c r="C28" s="45" t="s">
        <v>110</v>
      </c>
      <c r="D28" s="65">
        <v>298.79000000000002</v>
      </c>
      <c r="E28" s="63">
        <v>202.7</v>
      </c>
      <c r="F28" s="76">
        <f>(D28-E28)/E28</f>
        <v>0.47405032067094244</v>
      </c>
      <c r="G28" s="65">
        <v>44</v>
      </c>
      <c r="H28" s="63">
        <v>3</v>
      </c>
      <c r="I28" s="63">
        <f t="shared" si="3"/>
        <v>14.666666666666666</v>
      </c>
      <c r="J28" s="63">
        <v>1</v>
      </c>
      <c r="K28" s="63">
        <v>5</v>
      </c>
      <c r="L28" s="65">
        <v>8875.8799999999992</v>
      </c>
      <c r="M28" s="65">
        <v>1520</v>
      </c>
      <c r="N28" s="61">
        <v>44344</v>
      </c>
      <c r="O28" s="60" t="s">
        <v>27</v>
      </c>
      <c r="P28" s="57"/>
      <c r="Q28" s="88"/>
      <c r="R28" s="88"/>
      <c r="S28" s="88"/>
      <c r="T28" s="88"/>
      <c r="U28" s="88"/>
      <c r="V28" s="89"/>
      <c r="W28" s="90"/>
      <c r="X28" s="89"/>
      <c r="Y28" s="56"/>
      <c r="Z28" s="90"/>
    </row>
    <row r="29" spans="1:26" ht="25.35" customHeight="1">
      <c r="A29" s="59">
        <v>15</v>
      </c>
      <c r="B29" s="66" t="s">
        <v>30</v>
      </c>
      <c r="C29" s="45" t="s">
        <v>162</v>
      </c>
      <c r="D29" s="65">
        <v>292.49</v>
      </c>
      <c r="E29" s="63" t="s">
        <v>30</v>
      </c>
      <c r="F29" s="63" t="s">
        <v>30</v>
      </c>
      <c r="G29" s="65">
        <v>71</v>
      </c>
      <c r="H29" s="63">
        <v>15</v>
      </c>
      <c r="I29" s="63">
        <f t="shared" si="3"/>
        <v>4.7333333333333334</v>
      </c>
      <c r="J29" s="63">
        <v>6</v>
      </c>
      <c r="K29" s="63">
        <v>2</v>
      </c>
      <c r="L29" s="65">
        <v>2432.41</v>
      </c>
      <c r="M29" s="65">
        <v>550</v>
      </c>
      <c r="N29" s="61">
        <v>44365</v>
      </c>
      <c r="O29" s="60" t="s">
        <v>49</v>
      </c>
      <c r="P29" s="57"/>
      <c r="Q29" s="88"/>
      <c r="R29" s="88"/>
      <c r="S29" s="88"/>
      <c r="T29" s="88"/>
      <c r="U29" s="88"/>
      <c r="V29" s="89"/>
      <c r="W29" s="90"/>
      <c r="X29" s="89"/>
      <c r="Y29" s="56"/>
      <c r="Z29" s="90"/>
    </row>
    <row r="30" spans="1:26" ht="25.35" customHeight="1">
      <c r="A30" s="59">
        <v>16</v>
      </c>
      <c r="B30" s="66" t="s">
        <v>30</v>
      </c>
      <c r="C30" s="81" t="s">
        <v>77</v>
      </c>
      <c r="D30" s="65">
        <v>169</v>
      </c>
      <c r="E30" s="63" t="s">
        <v>30</v>
      </c>
      <c r="F30" s="63" t="s">
        <v>30</v>
      </c>
      <c r="G30" s="65">
        <v>34</v>
      </c>
      <c r="H30" s="63">
        <v>2</v>
      </c>
      <c r="I30" s="63">
        <f t="shared" si="3"/>
        <v>17</v>
      </c>
      <c r="J30" s="63">
        <v>2</v>
      </c>
      <c r="K30" s="63" t="s">
        <v>30</v>
      </c>
      <c r="L30" s="65">
        <v>15080</v>
      </c>
      <c r="M30" s="65">
        <v>2416</v>
      </c>
      <c r="N30" s="61">
        <v>44323</v>
      </c>
      <c r="O30" s="60" t="s">
        <v>33</v>
      </c>
      <c r="P30" s="57"/>
      <c r="Q30" s="88"/>
      <c r="R30" s="88"/>
      <c r="S30" s="88"/>
      <c r="T30" s="88"/>
      <c r="U30" s="88"/>
      <c r="V30" s="89"/>
      <c r="W30" s="90"/>
      <c r="X30" s="89"/>
      <c r="Y30" s="56"/>
      <c r="Z30" s="90"/>
    </row>
    <row r="31" spans="1:26" ht="25.35" customHeight="1">
      <c r="A31" s="59">
        <v>17</v>
      </c>
      <c r="B31" s="66" t="s">
        <v>30</v>
      </c>
      <c r="C31" s="78" t="s">
        <v>158</v>
      </c>
      <c r="D31" s="65">
        <v>162</v>
      </c>
      <c r="E31" s="63" t="s">
        <v>30</v>
      </c>
      <c r="F31" s="63" t="s">
        <v>30</v>
      </c>
      <c r="G31" s="65">
        <v>101</v>
      </c>
      <c r="H31" s="63">
        <v>7</v>
      </c>
      <c r="I31" s="63">
        <f t="shared" si="3"/>
        <v>14.428571428571429</v>
      </c>
      <c r="J31" s="63">
        <v>3</v>
      </c>
      <c r="K31" s="63" t="s">
        <v>30</v>
      </c>
      <c r="L31" s="65">
        <v>54371</v>
      </c>
      <c r="M31" s="65">
        <v>12610</v>
      </c>
      <c r="N31" s="61">
        <v>43861</v>
      </c>
      <c r="O31" s="60" t="s">
        <v>27</v>
      </c>
      <c r="P31" s="57"/>
      <c r="Q31" s="88"/>
      <c r="R31" s="88"/>
      <c r="S31" s="88"/>
      <c r="T31" s="88"/>
      <c r="U31" s="88"/>
      <c r="V31" s="89"/>
      <c r="W31" s="90"/>
      <c r="X31" s="89"/>
      <c r="Y31" s="90"/>
      <c r="Z31" s="56"/>
    </row>
    <row r="32" spans="1:26" ht="25.35" customHeight="1">
      <c r="A32" s="59">
        <v>18</v>
      </c>
      <c r="B32" s="93">
        <v>11</v>
      </c>
      <c r="C32" s="45" t="s">
        <v>65</v>
      </c>
      <c r="D32" s="65">
        <v>140.1</v>
      </c>
      <c r="E32" s="63">
        <v>339.6</v>
      </c>
      <c r="F32" s="76">
        <f>(D32-E32)/E32</f>
        <v>-0.58745583038869265</v>
      </c>
      <c r="G32" s="65">
        <v>27</v>
      </c>
      <c r="H32" s="63">
        <v>3</v>
      </c>
      <c r="I32" s="63">
        <f t="shared" si="3"/>
        <v>9</v>
      </c>
      <c r="J32" s="63">
        <v>1</v>
      </c>
      <c r="K32" s="63">
        <v>8</v>
      </c>
      <c r="L32" s="65">
        <v>53353.24</v>
      </c>
      <c r="M32" s="65">
        <v>11034</v>
      </c>
      <c r="N32" s="61">
        <v>44323</v>
      </c>
      <c r="O32" s="60" t="s">
        <v>34</v>
      </c>
      <c r="P32" s="57"/>
      <c r="Q32" s="88"/>
      <c r="R32" s="88"/>
      <c r="S32" s="88"/>
      <c r="T32" s="88"/>
      <c r="U32" s="88"/>
      <c r="V32" s="89"/>
      <c r="W32" s="90"/>
      <c r="X32" s="89"/>
      <c r="Y32" s="90"/>
      <c r="Z32" s="56"/>
    </row>
    <row r="33" spans="1:26" ht="25.2" customHeight="1">
      <c r="A33" s="59">
        <v>19</v>
      </c>
      <c r="B33" s="59">
        <v>19</v>
      </c>
      <c r="C33" s="82" t="s">
        <v>67</v>
      </c>
      <c r="D33" s="65">
        <v>133</v>
      </c>
      <c r="E33" s="63">
        <v>100</v>
      </c>
      <c r="F33" s="76">
        <f>(D33-E33)/E33</f>
        <v>0.33</v>
      </c>
      <c r="G33" s="65">
        <v>28</v>
      </c>
      <c r="H33" s="63">
        <v>3</v>
      </c>
      <c r="I33" s="63">
        <f t="shared" si="3"/>
        <v>9.3333333333333339</v>
      </c>
      <c r="J33" s="63">
        <v>2</v>
      </c>
      <c r="K33" s="63">
        <v>8</v>
      </c>
      <c r="L33" s="65">
        <v>23000</v>
      </c>
      <c r="M33" s="65">
        <v>4041</v>
      </c>
      <c r="N33" s="61">
        <v>44323</v>
      </c>
      <c r="O33" s="60" t="s">
        <v>32</v>
      </c>
      <c r="P33" s="57"/>
      <c r="Q33" s="88"/>
      <c r="R33" s="88"/>
      <c r="S33" s="88"/>
      <c r="T33" s="88"/>
      <c r="U33" s="88"/>
      <c r="V33" s="89"/>
      <c r="W33" s="90"/>
      <c r="X33" s="89"/>
      <c r="Y33" s="90"/>
      <c r="Z33" s="56"/>
    </row>
    <row r="34" spans="1:26" ht="25.35" customHeight="1">
      <c r="A34" s="59">
        <v>20</v>
      </c>
      <c r="B34" s="66" t="s">
        <v>30</v>
      </c>
      <c r="C34" s="45" t="s">
        <v>129</v>
      </c>
      <c r="D34" s="65">
        <v>104</v>
      </c>
      <c r="E34" s="63" t="s">
        <v>30</v>
      </c>
      <c r="F34" s="63" t="s">
        <v>30</v>
      </c>
      <c r="G34" s="65">
        <v>52</v>
      </c>
      <c r="H34" s="48">
        <v>5</v>
      </c>
      <c r="I34" s="63">
        <f t="shared" si="3"/>
        <v>10.4</v>
      </c>
      <c r="J34" s="63">
        <v>2</v>
      </c>
      <c r="K34" s="63" t="s">
        <v>30</v>
      </c>
      <c r="L34" s="65">
        <v>334143.03000000003</v>
      </c>
      <c r="M34" s="65">
        <v>71354</v>
      </c>
      <c r="N34" s="61">
        <v>43700</v>
      </c>
      <c r="O34" s="60" t="s">
        <v>64</v>
      </c>
      <c r="P34" s="57"/>
      <c r="R34" s="62"/>
      <c r="T34" s="57"/>
      <c r="U34" s="56"/>
      <c r="V34" s="56"/>
      <c r="W34" s="56"/>
      <c r="X34" s="56"/>
      <c r="Y34" s="56"/>
      <c r="Z34" s="57"/>
    </row>
    <row r="35" spans="1:26" ht="25.35" customHeight="1">
      <c r="A35" s="16"/>
      <c r="B35" s="16"/>
      <c r="C35" s="39" t="s">
        <v>76</v>
      </c>
      <c r="D35" s="58">
        <f>SUM(D23:D34)</f>
        <v>92060.819999999992</v>
      </c>
      <c r="E35" s="58">
        <f t="shared" ref="E35:G35" si="4">SUM(E23:E34)</f>
        <v>34970.82</v>
      </c>
      <c r="F35" s="108">
        <f t="shared" ref="F35" si="5">(D35-E35)/E35</f>
        <v>1.6325038989649083</v>
      </c>
      <c r="G35" s="58">
        <f t="shared" si="4"/>
        <v>15368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16</v>
      </c>
      <c r="B37" s="59">
        <v>16</v>
      </c>
      <c r="C37" s="92" t="s">
        <v>101</v>
      </c>
      <c r="D37" s="65">
        <v>102</v>
      </c>
      <c r="E37" s="65">
        <v>149.6</v>
      </c>
      <c r="F37" s="76">
        <f t="shared" ref="F37" si="6">(D37-E37)/E37</f>
        <v>-0.31818181818181818</v>
      </c>
      <c r="G37" s="65">
        <v>18</v>
      </c>
      <c r="H37" s="63" t="s">
        <v>30</v>
      </c>
      <c r="I37" s="63" t="s">
        <v>30</v>
      </c>
      <c r="J37" s="63">
        <v>1</v>
      </c>
      <c r="K37" s="63">
        <v>6</v>
      </c>
      <c r="L37" s="65">
        <v>4337.92</v>
      </c>
      <c r="M37" s="65">
        <v>840</v>
      </c>
      <c r="N37" s="61">
        <v>44330</v>
      </c>
      <c r="O37" s="60" t="s">
        <v>102</v>
      </c>
      <c r="P37" s="57"/>
      <c r="Q37" s="88"/>
      <c r="R37" s="88"/>
      <c r="S37" s="88"/>
      <c r="T37" s="88"/>
      <c r="U37" s="88"/>
      <c r="V37" s="89"/>
      <c r="W37" s="90"/>
      <c r="X37" s="89"/>
      <c r="Y37" s="90"/>
      <c r="Z37" s="56"/>
    </row>
    <row r="38" spans="1:26" ht="24.75" customHeight="1">
      <c r="A38" s="59">
        <v>21</v>
      </c>
      <c r="B38" s="93">
        <v>20</v>
      </c>
      <c r="C38" s="79" t="s">
        <v>46</v>
      </c>
      <c r="D38" s="65">
        <v>78.989999999999995</v>
      </c>
      <c r="E38" s="63">
        <v>94.5</v>
      </c>
      <c r="F38" s="76">
        <f>(D38-E38)/E38</f>
        <v>-0.16412698412698418</v>
      </c>
      <c r="G38" s="65">
        <v>18</v>
      </c>
      <c r="H38" s="48">
        <v>3</v>
      </c>
      <c r="I38" s="63">
        <f t="shared" ref="I38:I44" si="7">G38/H38</f>
        <v>6</v>
      </c>
      <c r="J38" s="63">
        <v>1</v>
      </c>
      <c r="K38" s="63">
        <v>9</v>
      </c>
      <c r="L38" s="65">
        <v>44069</v>
      </c>
      <c r="M38" s="65">
        <v>9160</v>
      </c>
      <c r="N38" s="61">
        <v>44316</v>
      </c>
      <c r="O38" s="60" t="s">
        <v>32</v>
      </c>
      <c r="P38" s="57"/>
      <c r="R38" s="62"/>
      <c r="T38" s="57"/>
      <c r="U38" s="56"/>
      <c r="V38" s="56"/>
      <c r="W38" s="56"/>
      <c r="X38" s="57"/>
      <c r="Y38" s="56"/>
      <c r="Z38" s="56"/>
    </row>
    <row r="39" spans="1:26" ht="25.35" customHeight="1">
      <c r="A39" s="59">
        <v>22</v>
      </c>
      <c r="B39" s="93">
        <v>17</v>
      </c>
      <c r="C39" s="45" t="s">
        <v>115</v>
      </c>
      <c r="D39" s="65">
        <v>35</v>
      </c>
      <c r="E39" s="65">
        <v>147.24</v>
      </c>
      <c r="F39" s="76">
        <f>(D39-E39)/E39</f>
        <v>-0.76229285520239065</v>
      </c>
      <c r="G39" s="65">
        <v>5</v>
      </c>
      <c r="H39" s="63">
        <v>2</v>
      </c>
      <c r="I39" s="63">
        <f t="shared" si="7"/>
        <v>2.5</v>
      </c>
      <c r="J39" s="63">
        <v>1</v>
      </c>
      <c r="K39" s="63">
        <v>5</v>
      </c>
      <c r="L39" s="65">
        <v>4162.3900000000003</v>
      </c>
      <c r="M39" s="65">
        <v>822</v>
      </c>
      <c r="N39" s="61">
        <v>44344</v>
      </c>
      <c r="O39" s="60" t="s">
        <v>116</v>
      </c>
      <c r="P39" s="57"/>
      <c r="Q39" s="88"/>
      <c r="R39" s="88"/>
      <c r="S39" s="88"/>
      <c r="T39" s="88"/>
      <c r="U39" s="88"/>
      <c r="V39" s="89"/>
      <c r="W39" s="90"/>
      <c r="X39" s="89"/>
      <c r="Y39" s="90"/>
      <c r="Z39" s="56"/>
    </row>
    <row r="40" spans="1:26" ht="25.35" customHeight="1">
      <c r="A40" s="59">
        <v>23</v>
      </c>
      <c r="B40" s="107">
        <v>21</v>
      </c>
      <c r="C40" s="82" t="s">
        <v>38</v>
      </c>
      <c r="D40" s="65">
        <v>31</v>
      </c>
      <c r="E40" s="63">
        <v>56</v>
      </c>
      <c r="F40" s="76">
        <f>(D40-E40)/E40</f>
        <v>-0.44642857142857145</v>
      </c>
      <c r="G40" s="65">
        <v>6</v>
      </c>
      <c r="H40" s="63">
        <v>1</v>
      </c>
      <c r="I40" s="63">
        <f t="shared" si="7"/>
        <v>6</v>
      </c>
      <c r="J40" s="63">
        <v>1</v>
      </c>
      <c r="K40" s="63" t="s">
        <v>30</v>
      </c>
      <c r="L40" s="65">
        <v>23129.42</v>
      </c>
      <c r="M40" s="65">
        <v>4186</v>
      </c>
      <c r="N40" s="61">
        <v>44316</v>
      </c>
      <c r="O40" s="60" t="s">
        <v>37</v>
      </c>
      <c r="P40" s="57"/>
      <c r="Q40" s="88"/>
      <c r="R40" s="88"/>
      <c r="S40" s="88"/>
      <c r="T40" s="88"/>
      <c r="U40" s="88"/>
      <c r="V40" s="89"/>
      <c r="W40" s="90"/>
      <c r="X40" s="89"/>
      <c r="Y40" s="56"/>
      <c r="Z40" s="90"/>
    </row>
    <row r="41" spans="1:26" ht="25.35" customHeight="1">
      <c r="A41" s="59">
        <v>24</v>
      </c>
      <c r="B41" s="66" t="s">
        <v>30</v>
      </c>
      <c r="C41" s="78" t="s">
        <v>104</v>
      </c>
      <c r="D41" s="65">
        <v>28</v>
      </c>
      <c r="E41" s="63" t="s">
        <v>30</v>
      </c>
      <c r="F41" s="63" t="s">
        <v>30</v>
      </c>
      <c r="G41" s="65">
        <v>5</v>
      </c>
      <c r="H41" s="63">
        <v>1</v>
      </c>
      <c r="I41" s="63">
        <f t="shared" si="7"/>
        <v>5</v>
      </c>
      <c r="J41" s="63">
        <v>1</v>
      </c>
      <c r="K41" s="63" t="s">
        <v>30</v>
      </c>
      <c r="L41" s="65">
        <v>5023.68</v>
      </c>
      <c r="M41" s="65">
        <v>802</v>
      </c>
      <c r="N41" s="61">
        <v>44337</v>
      </c>
      <c r="O41" s="60" t="s">
        <v>37</v>
      </c>
      <c r="P41" s="57"/>
      <c r="R41" s="62"/>
      <c r="T41" s="57"/>
      <c r="U41" s="56"/>
      <c r="V41" s="56"/>
      <c r="W41" s="57"/>
      <c r="X41" s="56"/>
      <c r="Y41" s="56"/>
      <c r="Z41" s="56"/>
    </row>
    <row r="42" spans="1:26" ht="25.35" customHeight="1">
      <c r="A42" s="59">
        <v>25</v>
      </c>
      <c r="B42" s="115">
        <v>26</v>
      </c>
      <c r="C42" s="78" t="s">
        <v>58</v>
      </c>
      <c r="D42" s="65">
        <v>14</v>
      </c>
      <c r="E42" s="63">
        <v>7</v>
      </c>
      <c r="F42" s="76">
        <f>(D42-E42)/E42</f>
        <v>1</v>
      </c>
      <c r="G42" s="65">
        <v>5</v>
      </c>
      <c r="H42" s="48">
        <v>1</v>
      </c>
      <c r="I42" s="63">
        <f t="shared" si="7"/>
        <v>5</v>
      </c>
      <c r="J42" s="63">
        <v>1</v>
      </c>
      <c r="K42" s="63" t="s">
        <v>30</v>
      </c>
      <c r="L42" s="65">
        <v>49207</v>
      </c>
      <c r="M42" s="65">
        <v>9176</v>
      </c>
      <c r="N42" s="61">
        <v>43805</v>
      </c>
      <c r="O42" s="60" t="s">
        <v>37</v>
      </c>
      <c r="P42" s="57"/>
      <c r="Q42" s="88"/>
      <c r="R42" s="88"/>
      <c r="S42" s="88"/>
      <c r="T42" s="88"/>
      <c r="U42" s="88"/>
      <c r="V42" s="88"/>
      <c r="W42" s="88"/>
      <c r="X42" s="89"/>
      <c r="Y42" s="56"/>
      <c r="Z42" s="90"/>
    </row>
    <row r="43" spans="1:26" ht="25.35" customHeight="1">
      <c r="A43" s="59">
        <v>26</v>
      </c>
      <c r="B43" s="59">
        <v>15</v>
      </c>
      <c r="C43" s="78" t="s">
        <v>137</v>
      </c>
      <c r="D43" s="65">
        <v>9</v>
      </c>
      <c r="E43" s="63">
        <v>150.6</v>
      </c>
      <c r="F43" s="76">
        <f>(D43-E43)/E43</f>
        <v>-0.94023904382470125</v>
      </c>
      <c r="G43" s="65">
        <v>3</v>
      </c>
      <c r="H43" s="63">
        <v>1</v>
      </c>
      <c r="I43" s="63">
        <f t="shared" si="7"/>
        <v>3</v>
      </c>
      <c r="J43" s="63">
        <v>1</v>
      </c>
      <c r="K43" s="63">
        <v>3</v>
      </c>
      <c r="L43" s="65">
        <v>5711.58</v>
      </c>
      <c r="M43" s="65">
        <v>999</v>
      </c>
      <c r="N43" s="61">
        <v>44358</v>
      </c>
      <c r="O43" s="60" t="s">
        <v>27</v>
      </c>
      <c r="P43" s="57"/>
      <c r="R43" s="62"/>
      <c r="T43" s="57"/>
      <c r="U43" s="56"/>
      <c r="V43" s="56"/>
      <c r="W43" s="56"/>
      <c r="X43" s="56"/>
      <c r="Y43" s="56"/>
      <c r="Z43" s="57"/>
    </row>
    <row r="44" spans="1:26" ht="25.35" customHeight="1">
      <c r="A44" s="59">
        <v>27</v>
      </c>
      <c r="B44" s="63" t="s">
        <v>30</v>
      </c>
      <c r="C44" s="78" t="s">
        <v>161</v>
      </c>
      <c r="D44" s="65">
        <v>8</v>
      </c>
      <c r="E44" s="63" t="s">
        <v>30</v>
      </c>
      <c r="F44" s="63" t="s">
        <v>30</v>
      </c>
      <c r="G44" s="65">
        <v>4</v>
      </c>
      <c r="H44" s="63">
        <v>1</v>
      </c>
      <c r="I44" s="63">
        <f t="shared" si="7"/>
        <v>4</v>
      </c>
      <c r="J44" s="63">
        <v>1</v>
      </c>
      <c r="K44" s="63" t="s">
        <v>30</v>
      </c>
      <c r="L44" s="65">
        <v>817056</v>
      </c>
      <c r="M44" s="65">
        <v>154613</v>
      </c>
      <c r="N44" s="61">
        <v>43665</v>
      </c>
      <c r="O44" s="60" t="s">
        <v>32</v>
      </c>
      <c r="P44" s="57"/>
      <c r="Q44" s="88"/>
      <c r="R44" s="88"/>
      <c r="S44" s="88"/>
      <c r="T44" s="88"/>
      <c r="U44" s="88"/>
      <c r="V44" s="89"/>
      <c r="W44" s="90"/>
      <c r="X44" s="89"/>
      <c r="Y44" s="56"/>
      <c r="Z44" s="91"/>
    </row>
    <row r="45" spans="1:26" ht="25.35" customHeight="1">
      <c r="A45" s="16"/>
      <c r="B45" s="16"/>
      <c r="C45" s="39" t="s">
        <v>164</v>
      </c>
      <c r="D45" s="58">
        <f>SUM(D35:D44)</f>
        <v>92366.81</v>
      </c>
      <c r="E45" s="58">
        <f t="shared" ref="E45:G45" si="8">SUM(E35:E44)</f>
        <v>35575.759999999995</v>
      </c>
      <c r="F45" s="108">
        <f t="shared" ref="F45" si="9">(D45-E45)/E45</f>
        <v>1.5963411603856112</v>
      </c>
      <c r="G45" s="58">
        <f t="shared" si="8"/>
        <v>15432</v>
      </c>
      <c r="H45" s="58"/>
      <c r="I45" s="19"/>
      <c r="J45" s="18"/>
      <c r="K45" s="20"/>
      <c r="L45" s="21"/>
      <c r="M45" s="25"/>
      <c r="N45" s="22"/>
      <c r="O45" s="77"/>
    </row>
    <row r="46" spans="1:26" ht="23.1" customHeight="1"/>
    <row r="47" spans="1:26" ht="17.25" customHeight="1"/>
    <row r="61" spans="16:18">
      <c r="R61" s="57"/>
    </row>
    <row r="64" spans="16:18">
      <c r="P64" s="57"/>
    </row>
    <row r="68" ht="12" customHeight="1"/>
  </sheetData>
  <sortState xmlns:xlrd2="http://schemas.microsoft.com/office/spreadsheetml/2017/richdata2" ref="B13:O44">
    <sortCondition descending="1" ref="D13:D44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2AA8F-E8EC-493A-8B26-E14F72D56F78}">
  <dimension ref="A1:Z58"/>
  <sheetViews>
    <sheetView zoomScale="60" zoomScaleNormal="60" workbookViewId="0">
      <selection sqref="A1:XFD1048576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8" width="14" style="55" customWidth="1"/>
    <col min="19" max="19" width="16" style="55" customWidth="1"/>
    <col min="20" max="20" width="8.109375" style="55" customWidth="1"/>
    <col min="21" max="21" width="12.33203125" style="55" customWidth="1"/>
    <col min="22" max="22" width="11.88671875" style="55" bestFit="1" customWidth="1"/>
    <col min="23" max="23" width="13.6640625" style="55" customWidth="1"/>
    <col min="24" max="24" width="14.88671875" style="55" customWidth="1"/>
    <col min="25" max="25" width="11" style="55" customWidth="1"/>
    <col min="26" max="26" width="12" style="55" bestFit="1" customWidth="1"/>
    <col min="27" max="16384" width="8.88671875" style="55"/>
  </cols>
  <sheetData>
    <row r="1" spans="1:26" ht="19.5" customHeight="1">
      <c r="E1" s="2" t="s">
        <v>315</v>
      </c>
      <c r="F1" s="2"/>
      <c r="G1" s="2"/>
      <c r="H1" s="2"/>
      <c r="I1" s="2"/>
    </row>
    <row r="2" spans="1:26" ht="19.5" customHeight="1">
      <c r="E2" s="2" t="s">
        <v>316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313</v>
      </c>
      <c r="E6" s="4" t="s">
        <v>306</v>
      </c>
      <c r="F6" s="177"/>
      <c r="G6" s="4" t="s">
        <v>313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67"/>
      <c r="E9" s="167"/>
      <c r="F9" s="176" t="s">
        <v>15</v>
      </c>
      <c r="G9" s="167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7"/>
      <c r="Y9" s="56"/>
      <c r="Z9" s="56"/>
    </row>
    <row r="10" spans="1:26">
      <c r="A10" s="174"/>
      <c r="B10" s="174"/>
      <c r="C10" s="177"/>
      <c r="D10" s="168" t="s">
        <v>314</v>
      </c>
      <c r="E10" s="168" t="s">
        <v>307</v>
      </c>
      <c r="F10" s="177"/>
      <c r="G10" s="168" t="s">
        <v>314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7"/>
      <c r="Y10" s="56"/>
      <c r="Z10" s="56"/>
    </row>
    <row r="11" spans="1:26">
      <c r="A11" s="174"/>
      <c r="B11" s="174"/>
      <c r="C11" s="177"/>
      <c r="D11" s="168" t="s">
        <v>14</v>
      </c>
      <c r="E11" s="4" t="s">
        <v>14</v>
      </c>
      <c r="F11" s="177"/>
      <c r="G11" s="168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7"/>
      <c r="Y11" s="56"/>
      <c r="Z11" s="56"/>
    </row>
    <row r="12" spans="1:26" ht="15.6" customHeight="1" thickBot="1">
      <c r="A12" s="174"/>
      <c r="B12" s="175"/>
      <c r="C12" s="178"/>
      <c r="D12" s="169"/>
      <c r="E12" s="5" t="s">
        <v>2</v>
      </c>
      <c r="F12" s="178"/>
      <c r="G12" s="169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90"/>
      <c r="V12" s="89"/>
      <c r="W12" s="90"/>
      <c r="X12" s="90"/>
      <c r="Y12" s="56"/>
      <c r="Z12" s="89"/>
    </row>
    <row r="13" spans="1:26" ht="25.35" customHeight="1">
      <c r="A13" s="59">
        <v>1</v>
      </c>
      <c r="B13" s="59">
        <v>1</v>
      </c>
      <c r="C13" s="45" t="s">
        <v>311</v>
      </c>
      <c r="D13" s="65">
        <v>60021.35</v>
      </c>
      <c r="E13" s="63">
        <v>102990.06</v>
      </c>
      <c r="F13" s="76">
        <f>(D13-E13)/E13</f>
        <v>-0.4172122047506332</v>
      </c>
      <c r="G13" s="65">
        <v>8033</v>
      </c>
      <c r="H13" s="63">
        <v>123</v>
      </c>
      <c r="I13" s="63">
        <f t="shared" ref="I13:I22" si="0">G13/H13</f>
        <v>65.308943089430898</v>
      </c>
      <c r="J13" s="63">
        <v>13</v>
      </c>
      <c r="K13" s="63">
        <v>2</v>
      </c>
      <c r="L13" s="65">
        <v>207113.72</v>
      </c>
      <c r="M13" s="65">
        <v>29373</v>
      </c>
      <c r="N13" s="61">
        <v>44484</v>
      </c>
      <c r="O13" s="60" t="s">
        <v>64</v>
      </c>
      <c r="P13" s="57"/>
      <c r="Q13" s="88"/>
      <c r="R13" s="88"/>
      <c r="S13" s="88"/>
      <c r="T13" s="88"/>
      <c r="U13" s="89"/>
      <c r="V13" s="89"/>
      <c r="W13" s="90"/>
      <c r="X13" s="90"/>
      <c r="Y13" s="56"/>
      <c r="Z13" s="89"/>
    </row>
    <row r="14" spans="1:26" ht="25.35" customHeight="1">
      <c r="A14" s="59">
        <v>2</v>
      </c>
      <c r="B14" s="59">
        <v>2</v>
      </c>
      <c r="C14" s="45" t="s">
        <v>304</v>
      </c>
      <c r="D14" s="65">
        <v>32375.42</v>
      </c>
      <c r="E14" s="63">
        <v>49704.79</v>
      </c>
      <c r="F14" s="76">
        <f>(D14-E14)/E14</f>
        <v>-0.34864587497502758</v>
      </c>
      <c r="G14" s="65">
        <v>6346</v>
      </c>
      <c r="H14" s="63">
        <v>139</v>
      </c>
      <c r="I14" s="63">
        <f t="shared" si="0"/>
        <v>45.654676258992808</v>
      </c>
      <c r="J14" s="63">
        <v>18</v>
      </c>
      <c r="K14" s="63">
        <v>3</v>
      </c>
      <c r="L14" s="65">
        <v>153005</v>
      </c>
      <c r="M14" s="65">
        <v>30654</v>
      </c>
      <c r="N14" s="61">
        <v>44477</v>
      </c>
      <c r="O14" s="77" t="s">
        <v>47</v>
      </c>
      <c r="P14" s="57"/>
      <c r="Q14" s="88"/>
      <c r="R14" s="88"/>
      <c r="S14" s="88"/>
      <c r="T14" s="88"/>
      <c r="U14" s="89"/>
      <c r="V14" s="89"/>
      <c r="W14" s="90"/>
      <c r="X14" s="90"/>
      <c r="Y14" s="56"/>
      <c r="Z14" s="89"/>
    </row>
    <row r="15" spans="1:26" ht="25.35" customHeight="1">
      <c r="A15" s="59">
        <v>3</v>
      </c>
      <c r="B15" s="59">
        <v>3</v>
      </c>
      <c r="C15" s="45" t="s">
        <v>291</v>
      </c>
      <c r="D15" s="65">
        <v>27934.639999999999</v>
      </c>
      <c r="E15" s="63">
        <v>39737.08</v>
      </c>
      <c r="F15" s="76">
        <f>(D15-E15)/E15</f>
        <v>-0.29701326821195723</v>
      </c>
      <c r="G15" s="65">
        <v>4215</v>
      </c>
      <c r="H15" s="63">
        <v>66</v>
      </c>
      <c r="I15" s="63">
        <f t="shared" si="0"/>
        <v>63.863636363636367</v>
      </c>
      <c r="J15" s="63">
        <v>9</v>
      </c>
      <c r="K15" s="63">
        <v>4</v>
      </c>
      <c r="L15" s="65">
        <v>312575</v>
      </c>
      <c r="M15" s="65">
        <v>45637</v>
      </c>
      <c r="N15" s="61">
        <v>44470</v>
      </c>
      <c r="O15" s="60" t="s">
        <v>47</v>
      </c>
      <c r="P15" s="57"/>
      <c r="Q15" s="88"/>
      <c r="R15" s="88"/>
      <c r="S15" s="88"/>
      <c r="T15" s="88"/>
      <c r="U15" s="89"/>
      <c r="V15" s="89"/>
      <c r="W15" s="90"/>
      <c r="X15" s="90"/>
      <c r="Y15" s="56"/>
      <c r="Z15" s="89"/>
    </row>
    <row r="16" spans="1:26" ht="25.35" customHeight="1">
      <c r="A16" s="59">
        <v>4</v>
      </c>
      <c r="B16" s="59" t="s">
        <v>56</v>
      </c>
      <c r="C16" s="45" t="s">
        <v>318</v>
      </c>
      <c r="D16" s="65">
        <v>17721.650000000001</v>
      </c>
      <c r="E16" s="63" t="s">
        <v>30</v>
      </c>
      <c r="F16" s="63" t="s">
        <v>30</v>
      </c>
      <c r="G16" s="65">
        <v>2751</v>
      </c>
      <c r="H16" s="63">
        <v>75</v>
      </c>
      <c r="I16" s="63">
        <f t="shared" si="0"/>
        <v>36.68</v>
      </c>
      <c r="J16" s="63">
        <v>15</v>
      </c>
      <c r="K16" s="63">
        <v>1</v>
      </c>
      <c r="L16" s="65">
        <v>17722</v>
      </c>
      <c r="M16" s="65">
        <v>2751</v>
      </c>
      <c r="N16" s="61">
        <v>44491</v>
      </c>
      <c r="O16" s="60" t="s">
        <v>47</v>
      </c>
      <c r="P16" s="57"/>
      <c r="Q16" s="88"/>
      <c r="R16" s="88"/>
      <c r="S16" s="88"/>
      <c r="T16" s="88"/>
      <c r="U16" s="89"/>
      <c r="V16" s="89"/>
      <c r="W16" s="90"/>
      <c r="X16" s="90"/>
      <c r="Y16" s="56"/>
      <c r="Z16" s="89"/>
    </row>
    <row r="17" spans="1:26" ht="25.35" customHeight="1">
      <c r="A17" s="59">
        <v>5</v>
      </c>
      <c r="B17" s="59">
        <v>4</v>
      </c>
      <c r="C17" s="45" t="s">
        <v>274</v>
      </c>
      <c r="D17" s="65">
        <v>16184.3</v>
      </c>
      <c r="E17" s="63">
        <v>20010.349999999999</v>
      </c>
      <c r="F17" s="76">
        <f>(D17-E17)/E17</f>
        <v>-0.19120355216175627</v>
      </c>
      <c r="G17" s="65">
        <v>2463</v>
      </c>
      <c r="H17" s="63">
        <v>48</v>
      </c>
      <c r="I17" s="63">
        <f t="shared" si="0"/>
        <v>51.3125</v>
      </c>
      <c r="J17" s="63">
        <v>8</v>
      </c>
      <c r="K17" s="63">
        <v>6</v>
      </c>
      <c r="L17" s="65">
        <v>384058.08</v>
      </c>
      <c r="M17" s="65">
        <v>57000</v>
      </c>
      <c r="N17" s="61">
        <v>44456</v>
      </c>
      <c r="O17" s="60" t="s">
        <v>34</v>
      </c>
      <c r="P17" s="57"/>
      <c r="Q17" s="88"/>
      <c r="R17" s="88"/>
      <c r="S17" s="88"/>
      <c r="T17" s="88"/>
      <c r="U17" s="89"/>
      <c r="V17" s="89"/>
      <c r="W17" s="90"/>
      <c r="X17" s="90"/>
      <c r="Y17" s="56"/>
      <c r="Z17" s="89"/>
    </row>
    <row r="18" spans="1:26" ht="25.35" customHeight="1">
      <c r="A18" s="59">
        <v>6</v>
      </c>
      <c r="B18" s="59">
        <v>5</v>
      </c>
      <c r="C18" s="45" t="s">
        <v>275</v>
      </c>
      <c r="D18" s="65">
        <v>13280.54</v>
      </c>
      <c r="E18" s="63">
        <v>17049.349999999999</v>
      </c>
      <c r="F18" s="76">
        <f>(D18-E18)/E18</f>
        <v>-0.22105300202060477</v>
      </c>
      <c r="G18" s="65">
        <v>2640</v>
      </c>
      <c r="H18" s="63">
        <v>62</v>
      </c>
      <c r="I18" s="63">
        <f t="shared" si="0"/>
        <v>42.58064516129032</v>
      </c>
      <c r="J18" s="63">
        <v>10</v>
      </c>
      <c r="K18" s="63">
        <v>6</v>
      </c>
      <c r="L18" s="65">
        <v>195928</v>
      </c>
      <c r="M18" s="65">
        <v>39873</v>
      </c>
      <c r="N18" s="61">
        <v>44456</v>
      </c>
      <c r="O18" s="60" t="s">
        <v>47</v>
      </c>
      <c r="P18" s="57"/>
      <c r="Q18" s="88"/>
      <c r="R18" s="88"/>
      <c r="S18" s="88"/>
      <c r="T18" s="88"/>
      <c r="U18" s="89"/>
      <c r="V18" s="89"/>
      <c r="W18" s="90"/>
      <c r="X18" s="90"/>
      <c r="Y18" s="56"/>
      <c r="Z18" s="89"/>
    </row>
    <row r="19" spans="1:26" ht="25.35" customHeight="1">
      <c r="A19" s="59">
        <v>7</v>
      </c>
      <c r="B19" s="59" t="s">
        <v>56</v>
      </c>
      <c r="C19" s="45" t="s">
        <v>319</v>
      </c>
      <c r="D19" s="65">
        <v>12534.99</v>
      </c>
      <c r="E19" s="63" t="s">
        <v>30</v>
      </c>
      <c r="F19" s="63" t="s">
        <v>30</v>
      </c>
      <c r="G19" s="65">
        <v>1994</v>
      </c>
      <c r="H19" s="63">
        <v>87</v>
      </c>
      <c r="I19" s="63">
        <f t="shared" si="0"/>
        <v>22.919540229885058</v>
      </c>
      <c r="J19" s="63">
        <v>19</v>
      </c>
      <c r="K19" s="63">
        <v>1</v>
      </c>
      <c r="L19" s="65">
        <v>12828</v>
      </c>
      <c r="M19" s="65">
        <v>2048</v>
      </c>
      <c r="N19" s="61">
        <v>44491</v>
      </c>
      <c r="O19" s="60" t="s">
        <v>33</v>
      </c>
      <c r="P19" s="57"/>
      <c r="Q19" s="88"/>
      <c r="R19" s="88"/>
      <c r="S19" s="88"/>
      <c r="T19" s="88"/>
      <c r="U19" s="89"/>
      <c r="V19" s="89"/>
      <c r="W19" s="90"/>
      <c r="X19" s="90"/>
      <c r="Y19" s="56"/>
      <c r="Z19" s="89"/>
    </row>
    <row r="20" spans="1:26" ht="25.35" customHeight="1">
      <c r="A20" s="59">
        <v>8</v>
      </c>
      <c r="B20" s="59">
        <v>8</v>
      </c>
      <c r="C20" s="45" t="s">
        <v>277</v>
      </c>
      <c r="D20" s="65">
        <v>6638.33</v>
      </c>
      <c r="E20" s="63">
        <v>4237.42</v>
      </c>
      <c r="F20" s="76">
        <f>(D20-E20)/E20</f>
        <v>0.56659712749739222</v>
      </c>
      <c r="G20" s="65">
        <v>1134</v>
      </c>
      <c r="H20" s="63">
        <v>18</v>
      </c>
      <c r="I20" s="63">
        <f t="shared" si="0"/>
        <v>63</v>
      </c>
      <c r="J20" s="63">
        <v>6</v>
      </c>
      <c r="K20" s="63">
        <v>6</v>
      </c>
      <c r="L20" s="65">
        <v>79479</v>
      </c>
      <c r="M20" s="65">
        <v>13780</v>
      </c>
      <c r="N20" s="61">
        <v>44456</v>
      </c>
      <c r="O20" s="60" t="s">
        <v>276</v>
      </c>
      <c r="P20" s="57"/>
      <c r="Q20" s="88"/>
      <c r="R20" s="88"/>
      <c r="S20" s="88"/>
      <c r="T20" s="88"/>
      <c r="U20" s="89"/>
      <c r="V20" s="89"/>
      <c r="W20" s="90"/>
      <c r="X20" s="90"/>
      <c r="Y20" s="56"/>
      <c r="Z20" s="89"/>
    </row>
    <row r="21" spans="1:26" ht="25.35" customHeight="1">
      <c r="A21" s="59">
        <v>9</v>
      </c>
      <c r="B21" s="59" t="s">
        <v>56</v>
      </c>
      <c r="C21" s="45" t="s">
        <v>317</v>
      </c>
      <c r="D21" s="65">
        <v>5984.12</v>
      </c>
      <c r="E21" s="63" t="s">
        <v>30</v>
      </c>
      <c r="F21" s="63" t="s">
        <v>30</v>
      </c>
      <c r="G21" s="65">
        <v>857</v>
      </c>
      <c r="H21" s="63">
        <v>42</v>
      </c>
      <c r="I21" s="63">
        <f t="shared" si="0"/>
        <v>20.404761904761905</v>
      </c>
      <c r="J21" s="63">
        <v>12</v>
      </c>
      <c r="K21" s="63">
        <v>1</v>
      </c>
      <c r="L21" s="65">
        <v>5984.12</v>
      </c>
      <c r="M21" s="65">
        <v>857</v>
      </c>
      <c r="N21" s="61">
        <v>44491</v>
      </c>
      <c r="O21" s="60" t="s">
        <v>37</v>
      </c>
      <c r="P21" s="57"/>
      <c r="Q21" s="88"/>
      <c r="R21" s="88"/>
      <c r="S21" s="88"/>
      <c r="T21" s="88"/>
      <c r="U21" s="89"/>
      <c r="V21" s="89"/>
      <c r="W21" s="90"/>
      <c r="X21" s="90"/>
      <c r="Y21" s="56"/>
      <c r="Z21" s="89"/>
    </row>
    <row r="22" spans="1:26" ht="25.35" customHeight="1">
      <c r="A22" s="59">
        <v>10</v>
      </c>
      <c r="B22" s="59">
        <v>7</v>
      </c>
      <c r="C22" s="45" t="s">
        <v>286</v>
      </c>
      <c r="D22" s="65">
        <v>5676.69</v>
      </c>
      <c r="E22" s="63">
        <v>7446.98</v>
      </c>
      <c r="F22" s="76">
        <f>(D22-E22)/E22</f>
        <v>-0.23771918280967588</v>
      </c>
      <c r="G22" s="65">
        <v>1164</v>
      </c>
      <c r="H22" s="63">
        <v>42</v>
      </c>
      <c r="I22" s="63">
        <f t="shared" si="0"/>
        <v>27.714285714285715</v>
      </c>
      <c r="J22" s="63">
        <v>12</v>
      </c>
      <c r="K22" s="63">
        <v>4</v>
      </c>
      <c r="L22" s="65">
        <v>40919.21</v>
      </c>
      <c r="M22" s="65">
        <v>8599</v>
      </c>
      <c r="N22" s="61">
        <v>44470</v>
      </c>
      <c r="O22" s="60" t="s">
        <v>27</v>
      </c>
      <c r="P22" s="57"/>
      <c r="Q22" s="88"/>
      <c r="R22" s="88"/>
      <c r="S22" s="88"/>
      <c r="T22" s="88"/>
      <c r="U22" s="89"/>
      <c r="V22" s="89"/>
      <c r="W22" s="90"/>
      <c r="X22" s="90"/>
      <c r="Y22" s="56"/>
      <c r="Z22" s="89"/>
    </row>
    <row r="23" spans="1:26" ht="25.35" customHeight="1">
      <c r="A23" s="16"/>
      <c r="B23" s="16"/>
      <c r="C23" s="39" t="s">
        <v>29</v>
      </c>
      <c r="D23" s="58">
        <f>SUM(D13:D22)</f>
        <v>198352.02999999997</v>
      </c>
      <c r="E23" s="58">
        <f t="shared" ref="E23:G23" si="1">SUM(E13:E22)</f>
        <v>241176.03000000003</v>
      </c>
      <c r="F23" s="108">
        <f>(D23-E23)/E23</f>
        <v>-0.1775632512070128</v>
      </c>
      <c r="G23" s="58">
        <f t="shared" si="1"/>
        <v>31597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>
        <v>6</v>
      </c>
      <c r="C25" s="45" t="s">
        <v>310</v>
      </c>
      <c r="D25" s="65">
        <v>5264.12</v>
      </c>
      <c r="E25" s="63">
        <v>12835.76</v>
      </c>
      <c r="F25" s="76">
        <f>(D25-E25)/E25</f>
        <v>-0.58988637992608151</v>
      </c>
      <c r="G25" s="65">
        <v>804</v>
      </c>
      <c r="H25" s="63">
        <v>39</v>
      </c>
      <c r="I25" s="63">
        <f>G25/H25</f>
        <v>20.615384615384617</v>
      </c>
      <c r="J25" s="63">
        <v>12</v>
      </c>
      <c r="K25" s="63">
        <v>2</v>
      </c>
      <c r="L25" s="65">
        <v>22656</v>
      </c>
      <c r="M25" s="65">
        <v>3616</v>
      </c>
      <c r="N25" s="61">
        <v>44484</v>
      </c>
      <c r="O25" s="60" t="s">
        <v>32</v>
      </c>
      <c r="P25" s="57"/>
      <c r="Q25" s="88"/>
      <c r="R25" s="88"/>
      <c r="S25" s="88"/>
      <c r="T25" s="88"/>
      <c r="U25" s="89"/>
      <c r="V25" s="89"/>
      <c r="W25" s="90"/>
      <c r="X25" s="90"/>
      <c r="Y25" s="56"/>
      <c r="Z25" s="89"/>
    </row>
    <row r="26" spans="1:26" ht="25.35" customHeight="1">
      <c r="A26" s="59">
        <v>12</v>
      </c>
      <c r="B26" s="59">
        <v>9</v>
      </c>
      <c r="C26" s="45" t="s">
        <v>232</v>
      </c>
      <c r="D26" s="65">
        <v>2658.47</v>
      </c>
      <c r="E26" s="63">
        <v>3694.2</v>
      </c>
      <c r="F26" s="76">
        <f>(D26-E26)/E26</f>
        <v>-0.28036652049158139</v>
      </c>
      <c r="G26" s="65">
        <v>523</v>
      </c>
      <c r="H26" s="63">
        <v>17</v>
      </c>
      <c r="I26" s="63">
        <f>G26/H26</f>
        <v>30.764705882352942</v>
      </c>
      <c r="J26" s="63">
        <v>6</v>
      </c>
      <c r="K26" s="63">
        <v>10</v>
      </c>
      <c r="L26" s="65">
        <v>170828</v>
      </c>
      <c r="M26" s="65">
        <v>36796</v>
      </c>
      <c r="N26" s="61">
        <v>44428</v>
      </c>
      <c r="O26" s="77" t="s">
        <v>113</v>
      </c>
      <c r="P26" s="57"/>
      <c r="Q26" s="88"/>
      <c r="R26" s="88"/>
      <c r="S26" s="88"/>
      <c r="T26" s="88"/>
      <c r="U26" s="89"/>
      <c r="V26" s="89"/>
      <c r="W26" s="90"/>
      <c r="X26" s="90"/>
      <c r="Y26" s="56"/>
      <c r="Z26" s="89"/>
    </row>
    <row r="27" spans="1:26" ht="25.35" customHeight="1">
      <c r="A27" s="59">
        <v>13</v>
      </c>
      <c r="B27" s="59" t="s">
        <v>56</v>
      </c>
      <c r="C27" s="45" t="s">
        <v>320</v>
      </c>
      <c r="D27" s="65">
        <v>1850.49</v>
      </c>
      <c r="E27" s="63" t="s">
        <v>30</v>
      </c>
      <c r="F27" s="63" t="s">
        <v>30</v>
      </c>
      <c r="G27" s="65">
        <v>311</v>
      </c>
      <c r="H27" s="63">
        <v>31</v>
      </c>
      <c r="I27" s="63">
        <f>G27/H27</f>
        <v>10.03225806451613</v>
      </c>
      <c r="J27" s="63">
        <v>13</v>
      </c>
      <c r="K27" s="63">
        <v>1</v>
      </c>
      <c r="L27" s="65">
        <v>1850</v>
      </c>
      <c r="M27" s="65">
        <v>311</v>
      </c>
      <c r="N27" s="61">
        <v>44491</v>
      </c>
      <c r="O27" s="60" t="s">
        <v>33</v>
      </c>
      <c r="P27" s="57"/>
      <c r="Q27" s="88"/>
      <c r="R27" s="88"/>
      <c r="S27" s="88"/>
      <c r="T27" s="88"/>
      <c r="U27" s="89"/>
      <c r="V27" s="89"/>
      <c r="W27" s="90"/>
      <c r="X27" s="90"/>
      <c r="Y27" s="56"/>
      <c r="Z27" s="89"/>
    </row>
    <row r="28" spans="1:26" ht="25.35" customHeight="1">
      <c r="A28" s="59">
        <v>14</v>
      </c>
      <c r="B28" s="59">
        <v>11</v>
      </c>
      <c r="C28" s="45" t="s">
        <v>199</v>
      </c>
      <c r="D28" s="65">
        <v>376.63</v>
      </c>
      <c r="E28" s="63">
        <v>1009.6</v>
      </c>
      <c r="F28" s="76">
        <f t="shared" ref="F28:F35" si="2">(D28-E28)/E28</f>
        <v>-0.62695126782884314</v>
      </c>
      <c r="G28" s="65">
        <v>79</v>
      </c>
      <c r="H28" s="63">
        <v>1</v>
      </c>
      <c r="I28" s="63">
        <f>G28/H28</f>
        <v>79</v>
      </c>
      <c r="J28" s="63">
        <v>1</v>
      </c>
      <c r="K28" s="63">
        <v>14</v>
      </c>
      <c r="L28" s="65">
        <v>228416</v>
      </c>
      <c r="M28" s="65">
        <v>49245</v>
      </c>
      <c r="N28" s="61">
        <v>44400</v>
      </c>
      <c r="O28" s="60" t="s">
        <v>32</v>
      </c>
      <c r="P28" s="57"/>
      <c r="Q28" s="88"/>
      <c r="R28" s="88"/>
      <c r="S28" s="88"/>
      <c r="T28" s="88"/>
      <c r="U28" s="89"/>
      <c r="V28" s="89"/>
      <c r="W28" s="90"/>
      <c r="X28" s="90"/>
      <c r="Y28" s="56"/>
      <c r="Z28" s="89"/>
    </row>
    <row r="29" spans="1:26" ht="25.35" customHeight="1">
      <c r="A29" s="59">
        <v>15</v>
      </c>
      <c r="B29" s="59">
        <v>10</v>
      </c>
      <c r="C29" s="45" t="s">
        <v>301</v>
      </c>
      <c r="D29" s="65">
        <v>236.1</v>
      </c>
      <c r="E29" s="63">
        <v>2115.25</v>
      </c>
      <c r="F29" s="76">
        <f t="shared" si="2"/>
        <v>-0.88838198794468748</v>
      </c>
      <c r="G29" s="65">
        <v>47</v>
      </c>
      <c r="H29" s="63">
        <v>2</v>
      </c>
      <c r="I29" s="63">
        <f>G29/H29</f>
        <v>23.5</v>
      </c>
      <c r="J29" s="63">
        <v>2</v>
      </c>
      <c r="K29" s="63">
        <v>3</v>
      </c>
      <c r="L29" s="65">
        <v>11539.63</v>
      </c>
      <c r="M29" s="65">
        <v>2061</v>
      </c>
      <c r="N29" s="61">
        <v>44477</v>
      </c>
      <c r="O29" s="60" t="s">
        <v>37</v>
      </c>
      <c r="P29" s="57"/>
      <c r="Q29" s="88"/>
      <c r="R29" s="88"/>
      <c r="S29" s="88"/>
      <c r="T29" s="88"/>
      <c r="U29" s="89"/>
      <c r="V29" s="89"/>
      <c r="W29" s="90"/>
      <c r="X29" s="90"/>
      <c r="Y29" s="56"/>
      <c r="Z29" s="89"/>
    </row>
    <row r="30" spans="1:26" ht="25.35" customHeight="1">
      <c r="A30" s="59">
        <v>16</v>
      </c>
      <c r="B30" s="93">
        <v>20</v>
      </c>
      <c r="C30" s="64" t="s">
        <v>101</v>
      </c>
      <c r="D30" s="65">
        <v>218</v>
      </c>
      <c r="E30" s="65">
        <v>188</v>
      </c>
      <c r="F30" s="76">
        <f t="shared" si="2"/>
        <v>0.15957446808510639</v>
      </c>
      <c r="G30" s="65">
        <v>35</v>
      </c>
      <c r="H30" s="63" t="s">
        <v>30</v>
      </c>
      <c r="I30" s="63" t="s">
        <v>30</v>
      </c>
      <c r="J30" s="63">
        <v>1</v>
      </c>
      <c r="K30" s="63">
        <v>22</v>
      </c>
      <c r="L30" s="65">
        <v>14435</v>
      </c>
      <c r="M30" s="65">
        <v>2587</v>
      </c>
      <c r="N30" s="61">
        <v>44330</v>
      </c>
      <c r="O30" s="60" t="s">
        <v>102</v>
      </c>
      <c r="P30" s="57"/>
      <c r="Q30" s="88"/>
      <c r="R30" s="88"/>
      <c r="S30" s="88"/>
      <c r="T30" s="88"/>
      <c r="U30" s="89"/>
      <c r="V30" s="89"/>
      <c r="W30" s="56"/>
      <c r="X30" s="90"/>
      <c r="Y30" s="89"/>
      <c r="Z30" s="90"/>
    </row>
    <row r="31" spans="1:26" ht="25.35" customHeight="1">
      <c r="A31" s="59">
        <v>17</v>
      </c>
      <c r="B31" s="59">
        <v>17</v>
      </c>
      <c r="C31" s="45" t="s">
        <v>312</v>
      </c>
      <c r="D31" s="65">
        <v>187</v>
      </c>
      <c r="E31" s="63">
        <v>359.08</v>
      </c>
      <c r="F31" s="76">
        <f t="shared" si="2"/>
        <v>-0.47922468530689538</v>
      </c>
      <c r="G31" s="65">
        <v>34</v>
      </c>
      <c r="H31" s="63" t="s">
        <v>30</v>
      </c>
      <c r="I31" s="63" t="s">
        <v>30</v>
      </c>
      <c r="J31" s="63">
        <v>2</v>
      </c>
      <c r="K31" s="63">
        <v>2</v>
      </c>
      <c r="L31" s="65">
        <v>751</v>
      </c>
      <c r="M31" s="65">
        <v>147</v>
      </c>
      <c r="N31" s="61">
        <v>44484</v>
      </c>
      <c r="O31" s="60" t="s">
        <v>102</v>
      </c>
      <c r="P31" s="57"/>
      <c r="Q31" s="88"/>
      <c r="R31" s="88"/>
      <c r="S31" s="88"/>
      <c r="T31" s="88"/>
      <c r="U31" s="89"/>
      <c r="V31" s="89"/>
      <c r="W31" s="90"/>
      <c r="X31" s="90"/>
      <c r="Y31" s="56"/>
      <c r="Z31" s="89"/>
    </row>
    <row r="32" spans="1:26" ht="25.35" customHeight="1">
      <c r="A32" s="59">
        <v>18</v>
      </c>
      <c r="B32" s="115">
        <v>15</v>
      </c>
      <c r="C32" s="45" t="s">
        <v>230</v>
      </c>
      <c r="D32" s="65">
        <v>108</v>
      </c>
      <c r="E32" s="63">
        <v>374.99</v>
      </c>
      <c r="F32" s="76">
        <f t="shared" si="2"/>
        <v>-0.71199231979519451</v>
      </c>
      <c r="G32" s="65">
        <v>27</v>
      </c>
      <c r="H32" s="63">
        <v>1</v>
      </c>
      <c r="I32" s="63">
        <f>G32/H32</f>
        <v>27</v>
      </c>
      <c r="J32" s="63">
        <v>1</v>
      </c>
      <c r="K32" s="63">
        <v>11</v>
      </c>
      <c r="L32" s="65">
        <v>158218</v>
      </c>
      <c r="M32" s="65">
        <v>25656</v>
      </c>
      <c r="N32" s="61">
        <v>44421</v>
      </c>
      <c r="O32" s="60" t="s">
        <v>32</v>
      </c>
      <c r="P32" s="57"/>
      <c r="Q32" s="88"/>
      <c r="R32" s="88"/>
      <c r="S32" s="88"/>
      <c r="T32" s="88"/>
      <c r="U32" s="89"/>
      <c r="V32" s="89"/>
      <c r="W32" s="90"/>
      <c r="X32" s="56"/>
      <c r="Y32" s="90"/>
      <c r="Z32" s="89"/>
    </row>
    <row r="33" spans="1:26" ht="24.75" customHeight="1">
      <c r="A33" s="59">
        <v>19</v>
      </c>
      <c r="B33" s="59">
        <v>13</v>
      </c>
      <c r="C33" s="45" t="s">
        <v>208</v>
      </c>
      <c r="D33" s="65">
        <v>78.25</v>
      </c>
      <c r="E33" s="63">
        <v>742</v>
      </c>
      <c r="F33" s="76">
        <f t="shared" si="2"/>
        <v>-0.89454177897574128</v>
      </c>
      <c r="G33" s="65">
        <v>13</v>
      </c>
      <c r="H33" s="63">
        <v>2</v>
      </c>
      <c r="I33" s="63">
        <f>G33/H33</f>
        <v>6.5</v>
      </c>
      <c r="J33" s="63">
        <v>1</v>
      </c>
      <c r="K33" s="63">
        <v>13</v>
      </c>
      <c r="L33" s="65">
        <v>181409.13999999996</v>
      </c>
      <c r="M33" s="65">
        <v>28724</v>
      </c>
      <c r="N33" s="61">
        <v>44407</v>
      </c>
      <c r="O33" s="60" t="s">
        <v>207</v>
      </c>
      <c r="P33" s="57"/>
      <c r="Q33" s="88"/>
      <c r="R33" s="88"/>
      <c r="S33" s="88"/>
      <c r="T33" s="88"/>
      <c r="U33" s="89"/>
      <c r="V33" s="89"/>
      <c r="W33" s="90"/>
      <c r="X33" s="90"/>
      <c r="Y33" s="56"/>
      <c r="Z33" s="89"/>
    </row>
    <row r="34" spans="1:26" ht="25.35" customHeight="1">
      <c r="A34" s="59">
        <v>20</v>
      </c>
      <c r="B34" s="59">
        <v>23</v>
      </c>
      <c r="C34" s="45" t="s">
        <v>229</v>
      </c>
      <c r="D34" s="65">
        <v>56</v>
      </c>
      <c r="E34" s="63">
        <v>94</v>
      </c>
      <c r="F34" s="76">
        <f t="shared" si="2"/>
        <v>-0.40425531914893614</v>
      </c>
      <c r="G34" s="65">
        <v>8</v>
      </c>
      <c r="H34" s="63">
        <v>1</v>
      </c>
      <c r="I34" s="63">
        <f>G34/H34</f>
        <v>8</v>
      </c>
      <c r="J34" s="63">
        <v>1</v>
      </c>
      <c r="K34" s="63">
        <v>11</v>
      </c>
      <c r="L34" s="65">
        <v>11370.86</v>
      </c>
      <c r="M34" s="65">
        <v>2402</v>
      </c>
      <c r="N34" s="61">
        <v>44421</v>
      </c>
      <c r="O34" s="60" t="s">
        <v>37</v>
      </c>
      <c r="P34" s="57"/>
      <c r="Q34" s="88"/>
      <c r="R34" s="88"/>
      <c r="S34" s="88"/>
      <c r="T34" s="88"/>
      <c r="U34" s="89"/>
      <c r="V34" s="89"/>
      <c r="W34" s="90"/>
      <c r="X34" s="90"/>
      <c r="Y34" s="56"/>
      <c r="Z34" s="89"/>
    </row>
    <row r="35" spans="1:26" ht="25.35" customHeight="1">
      <c r="A35" s="16"/>
      <c r="B35" s="16"/>
      <c r="C35" s="39" t="s">
        <v>76</v>
      </c>
      <c r="D35" s="58">
        <f>SUM(D23:D34)</f>
        <v>209385.08999999997</v>
      </c>
      <c r="E35" s="58">
        <f t="shared" ref="E35:G35" si="3">SUM(E23:E34)</f>
        <v>262588.91000000003</v>
      </c>
      <c r="F35" s="108">
        <f t="shared" si="2"/>
        <v>-0.2026125931974814</v>
      </c>
      <c r="G35" s="58">
        <f t="shared" si="3"/>
        <v>33478</v>
      </c>
      <c r="H35" s="58"/>
      <c r="I35" s="19"/>
      <c r="J35" s="18"/>
      <c r="K35" s="20"/>
      <c r="L35" s="21"/>
      <c r="M35" s="25"/>
      <c r="N35" s="22"/>
      <c r="O35" s="77"/>
    </row>
    <row r="36" spans="1:26" ht="23.1" customHeight="1"/>
    <row r="37" spans="1:26" ht="17.25" customHeight="1"/>
    <row r="38" spans="1:26" ht="16.5" customHeight="1"/>
    <row r="51" spans="16:18">
      <c r="R51" s="57"/>
    </row>
    <row r="54" spans="16:18">
      <c r="P54" s="57"/>
    </row>
    <row r="58" spans="16:18" ht="12" customHeight="1"/>
  </sheetData>
  <sortState xmlns:xlrd2="http://schemas.microsoft.com/office/spreadsheetml/2017/richdata2" ref="B13:O34">
    <sortCondition descending="1" ref="D13:D34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F488D-9223-4C69-8469-04E26BE3B7E4}">
  <dimension ref="A1:Z69"/>
  <sheetViews>
    <sheetView topLeftCell="A13" zoomScale="60" zoomScaleNormal="60" workbookViewId="0">
      <selection activeCell="A39" sqref="A39:XFD39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3.6640625" style="55" customWidth="1"/>
    <col min="24" max="24" width="12" style="55" bestFit="1" customWidth="1"/>
    <col min="25" max="25" width="8.88671875" style="55"/>
    <col min="26" max="26" width="14.88671875" style="55" customWidth="1"/>
    <col min="27" max="16384" width="8.88671875" style="55"/>
  </cols>
  <sheetData>
    <row r="1" spans="1:26" ht="19.5" customHeight="1">
      <c r="E1" s="2" t="s">
        <v>152</v>
      </c>
      <c r="F1" s="2"/>
      <c r="G1" s="2"/>
      <c r="H1" s="2"/>
      <c r="I1" s="2"/>
    </row>
    <row r="2" spans="1:26" ht="19.5" customHeight="1">
      <c r="E2" s="2" t="s">
        <v>153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150</v>
      </c>
      <c r="E6" s="4" t="s">
        <v>132</v>
      </c>
      <c r="F6" s="177"/>
      <c r="G6" s="4" t="s">
        <v>150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09"/>
      <c r="E9" s="109"/>
      <c r="F9" s="176" t="s">
        <v>15</v>
      </c>
      <c r="G9" s="109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Z9" s="57"/>
    </row>
    <row r="10" spans="1:26">
      <c r="A10" s="174"/>
      <c r="B10" s="174"/>
      <c r="C10" s="177"/>
      <c r="D10" s="110" t="s">
        <v>151</v>
      </c>
      <c r="E10" s="110" t="s">
        <v>133</v>
      </c>
      <c r="F10" s="177"/>
      <c r="G10" s="110" t="s">
        <v>151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Z10" s="57"/>
    </row>
    <row r="11" spans="1:26">
      <c r="A11" s="174"/>
      <c r="B11" s="174"/>
      <c r="C11" s="177"/>
      <c r="D11" s="110" t="s">
        <v>14</v>
      </c>
      <c r="E11" s="4" t="s">
        <v>14</v>
      </c>
      <c r="F11" s="177"/>
      <c r="G11" s="110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Z11" s="57"/>
    </row>
    <row r="12" spans="1:26" ht="15.6" customHeight="1" thickBot="1">
      <c r="A12" s="174"/>
      <c r="B12" s="175"/>
      <c r="C12" s="178"/>
      <c r="D12" s="111"/>
      <c r="E12" s="5" t="s">
        <v>2</v>
      </c>
      <c r="F12" s="178"/>
      <c r="G12" s="111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90"/>
      <c r="X12" s="89"/>
      <c r="Z12" s="90"/>
    </row>
    <row r="13" spans="1:26" ht="25.35" customHeight="1">
      <c r="A13" s="59">
        <v>1</v>
      </c>
      <c r="B13" s="59" t="s">
        <v>56</v>
      </c>
      <c r="C13" s="45" t="s">
        <v>149</v>
      </c>
      <c r="D13" s="65">
        <v>6989</v>
      </c>
      <c r="E13" s="63" t="s">
        <v>30</v>
      </c>
      <c r="F13" s="63" t="s">
        <v>30</v>
      </c>
      <c r="G13" s="65">
        <v>1016</v>
      </c>
      <c r="H13" s="63" t="s">
        <v>30</v>
      </c>
      <c r="I13" s="63" t="s">
        <v>30</v>
      </c>
      <c r="J13" s="63">
        <v>11</v>
      </c>
      <c r="K13" s="63">
        <v>1</v>
      </c>
      <c r="L13" s="65">
        <v>7643</v>
      </c>
      <c r="M13" s="65">
        <v>1124</v>
      </c>
      <c r="N13" s="61">
        <v>44365</v>
      </c>
      <c r="O13" s="60" t="s">
        <v>31</v>
      </c>
      <c r="P13" s="57"/>
      <c r="Q13" s="88"/>
      <c r="R13" s="88"/>
      <c r="S13" s="88"/>
      <c r="T13" s="88"/>
      <c r="U13" s="88"/>
      <c r="V13" s="89"/>
      <c r="W13" s="90"/>
      <c r="X13" s="89"/>
      <c r="Y13" s="56"/>
      <c r="Z13" s="90"/>
    </row>
    <row r="14" spans="1:26" ht="25.35" customHeight="1">
      <c r="A14" s="59">
        <v>2</v>
      </c>
      <c r="B14" s="59">
        <v>2</v>
      </c>
      <c r="C14" s="45" t="s">
        <v>136</v>
      </c>
      <c r="D14" s="65">
        <v>5770.83</v>
      </c>
      <c r="E14" s="63">
        <v>17561.34</v>
      </c>
      <c r="F14" s="76">
        <f>(D14-E14)/E14</f>
        <v>-0.67139011032187745</v>
      </c>
      <c r="G14" s="65">
        <v>1186</v>
      </c>
      <c r="H14" s="63">
        <v>108</v>
      </c>
      <c r="I14" s="63">
        <f t="shared" ref="I14:I22" si="0">G14/H14</f>
        <v>10.981481481481481</v>
      </c>
      <c r="J14" s="63">
        <v>14</v>
      </c>
      <c r="K14" s="63">
        <v>2</v>
      </c>
      <c r="L14" s="65">
        <v>35821.089999999997</v>
      </c>
      <c r="M14" s="65">
        <v>7799</v>
      </c>
      <c r="N14" s="61">
        <v>44358</v>
      </c>
      <c r="O14" s="60" t="s">
        <v>64</v>
      </c>
      <c r="P14" s="57"/>
      <c r="Q14" s="88"/>
      <c r="R14" s="88"/>
      <c r="S14" s="88"/>
      <c r="T14" s="88"/>
      <c r="U14" s="88"/>
      <c r="V14" s="89"/>
      <c r="W14" s="90"/>
      <c r="X14" s="89"/>
      <c r="Y14" s="56"/>
      <c r="Z14" s="90"/>
    </row>
    <row r="15" spans="1:26" ht="25.35" customHeight="1">
      <c r="A15" s="59">
        <v>3</v>
      </c>
      <c r="B15" s="59">
        <v>1</v>
      </c>
      <c r="C15" s="45" t="s">
        <v>127</v>
      </c>
      <c r="D15" s="65">
        <v>4693.5600000000004</v>
      </c>
      <c r="E15" s="63">
        <v>20907.89</v>
      </c>
      <c r="F15" s="76">
        <f>(D15-E15)/E15</f>
        <v>-0.7755124979134671</v>
      </c>
      <c r="G15" s="65">
        <v>714</v>
      </c>
      <c r="H15" s="63">
        <v>69</v>
      </c>
      <c r="I15" s="63">
        <f t="shared" si="0"/>
        <v>10.347826086956522</v>
      </c>
      <c r="J15" s="63">
        <v>9</v>
      </c>
      <c r="K15" s="63">
        <v>3</v>
      </c>
      <c r="L15" s="65">
        <v>72874.45</v>
      </c>
      <c r="M15" s="65">
        <v>11581</v>
      </c>
      <c r="N15" s="61">
        <v>44351</v>
      </c>
      <c r="O15" s="60" t="s">
        <v>34</v>
      </c>
      <c r="P15" s="57"/>
      <c r="Q15" s="88"/>
      <c r="R15" s="88"/>
      <c r="S15" s="88"/>
      <c r="T15" s="88"/>
      <c r="U15" s="88"/>
      <c r="V15" s="89"/>
      <c r="W15" s="90"/>
      <c r="X15" s="89"/>
      <c r="Y15" s="56"/>
      <c r="Z15" s="90"/>
    </row>
    <row r="16" spans="1:26" ht="25.35" customHeight="1">
      <c r="A16" s="59">
        <v>4</v>
      </c>
      <c r="B16" s="59">
        <v>4</v>
      </c>
      <c r="C16" s="45" t="s">
        <v>111</v>
      </c>
      <c r="D16" s="65">
        <v>4344.78</v>
      </c>
      <c r="E16" s="63">
        <v>11445.07</v>
      </c>
      <c r="F16" s="76">
        <f>(D16-E16)/E16</f>
        <v>-0.62037977924119292</v>
      </c>
      <c r="G16" s="65">
        <v>686</v>
      </c>
      <c r="H16" s="63">
        <v>73</v>
      </c>
      <c r="I16" s="63">
        <f t="shared" si="0"/>
        <v>9.3972602739726021</v>
      </c>
      <c r="J16" s="63">
        <v>9</v>
      </c>
      <c r="K16" s="63">
        <v>4</v>
      </c>
      <c r="L16" s="65">
        <v>82869</v>
      </c>
      <c r="M16" s="65">
        <v>12751</v>
      </c>
      <c r="N16" s="61">
        <v>44344</v>
      </c>
      <c r="O16" s="60" t="s">
        <v>113</v>
      </c>
      <c r="P16" s="57"/>
      <c r="Q16" s="88"/>
      <c r="R16" s="88"/>
      <c r="S16" s="88"/>
      <c r="T16" s="88"/>
      <c r="U16" s="88"/>
      <c r="V16" s="89"/>
      <c r="W16" s="90"/>
      <c r="X16" s="89"/>
      <c r="Y16" s="56"/>
      <c r="Z16" s="90"/>
    </row>
    <row r="17" spans="1:26" ht="25.35" customHeight="1">
      <c r="A17" s="59">
        <v>5</v>
      </c>
      <c r="B17" s="59">
        <v>3</v>
      </c>
      <c r="C17" s="45" t="s">
        <v>123</v>
      </c>
      <c r="D17" s="65">
        <v>4286.2</v>
      </c>
      <c r="E17" s="63">
        <v>12572.27</v>
      </c>
      <c r="F17" s="76">
        <f>(D17-E17)/E17</f>
        <v>-0.6590750914512653</v>
      </c>
      <c r="G17" s="65">
        <v>894</v>
      </c>
      <c r="H17" s="63">
        <v>87</v>
      </c>
      <c r="I17" s="63">
        <f t="shared" si="0"/>
        <v>10.275862068965518</v>
      </c>
      <c r="J17" s="63">
        <v>13</v>
      </c>
      <c r="K17" s="63">
        <v>3</v>
      </c>
      <c r="L17" s="65">
        <v>41160</v>
      </c>
      <c r="M17" s="65">
        <v>9325</v>
      </c>
      <c r="N17" s="61">
        <v>44351</v>
      </c>
      <c r="O17" s="60" t="s">
        <v>47</v>
      </c>
      <c r="P17" s="57"/>
      <c r="Q17" s="88"/>
      <c r="R17" s="88"/>
      <c r="S17" s="88"/>
      <c r="T17" s="88"/>
      <c r="U17" s="88"/>
      <c r="V17" s="89"/>
      <c r="W17" s="90"/>
      <c r="X17" s="89"/>
      <c r="Y17" s="56"/>
      <c r="Z17" s="90"/>
    </row>
    <row r="18" spans="1:26" ht="25.35" customHeight="1">
      <c r="A18" s="59">
        <v>6</v>
      </c>
      <c r="B18" s="59" t="s">
        <v>56</v>
      </c>
      <c r="C18" s="45" t="s">
        <v>148</v>
      </c>
      <c r="D18" s="65">
        <v>3918.96</v>
      </c>
      <c r="E18" s="63" t="s">
        <v>30</v>
      </c>
      <c r="F18" s="63" t="s">
        <v>30</v>
      </c>
      <c r="G18" s="65">
        <v>666</v>
      </c>
      <c r="H18" s="63">
        <v>52</v>
      </c>
      <c r="I18" s="63">
        <f t="shared" si="0"/>
        <v>12.807692307692308</v>
      </c>
      <c r="J18" s="63">
        <v>13</v>
      </c>
      <c r="K18" s="63">
        <v>1</v>
      </c>
      <c r="L18" s="65">
        <v>3918.96</v>
      </c>
      <c r="M18" s="65">
        <v>666</v>
      </c>
      <c r="N18" s="61">
        <v>44365</v>
      </c>
      <c r="O18" s="60" t="s">
        <v>37</v>
      </c>
      <c r="P18" s="57"/>
      <c r="Q18" s="88"/>
      <c r="R18" s="88"/>
      <c r="S18" s="88"/>
      <c r="T18" s="88"/>
      <c r="U18" s="88"/>
      <c r="V18" s="89"/>
      <c r="W18" s="90"/>
      <c r="X18" s="89"/>
      <c r="Y18" s="56"/>
      <c r="Z18" s="90"/>
    </row>
    <row r="19" spans="1:26" ht="25.35" customHeight="1">
      <c r="A19" s="59">
        <v>7</v>
      </c>
      <c r="B19" s="59" t="s">
        <v>56</v>
      </c>
      <c r="C19" s="45" t="s">
        <v>145</v>
      </c>
      <c r="D19" s="65">
        <v>1617.64</v>
      </c>
      <c r="E19" s="63" t="s">
        <v>30</v>
      </c>
      <c r="F19" s="63" t="s">
        <v>30</v>
      </c>
      <c r="G19" s="65">
        <v>261</v>
      </c>
      <c r="H19" s="63">
        <v>68</v>
      </c>
      <c r="I19" s="63">
        <f t="shared" si="0"/>
        <v>3.8382352941176472</v>
      </c>
      <c r="J19" s="63">
        <v>13</v>
      </c>
      <c r="K19" s="63">
        <v>1</v>
      </c>
      <c r="L19" s="65">
        <v>1617.64</v>
      </c>
      <c r="M19" s="65">
        <v>261</v>
      </c>
      <c r="N19" s="61">
        <v>44365</v>
      </c>
      <c r="O19" s="60" t="s">
        <v>27</v>
      </c>
      <c r="P19" s="57"/>
      <c r="Q19" s="88"/>
      <c r="R19" s="88"/>
      <c r="S19" s="88"/>
      <c r="T19" s="88"/>
      <c r="U19" s="88"/>
      <c r="V19" s="89"/>
      <c r="W19" s="90"/>
      <c r="X19" s="89"/>
      <c r="Y19" s="56"/>
      <c r="Z19" s="90"/>
    </row>
    <row r="20" spans="1:26" ht="25.35" customHeight="1">
      <c r="A20" s="59">
        <v>8</v>
      </c>
      <c r="B20" s="59">
        <v>5</v>
      </c>
      <c r="C20" s="45" t="s">
        <v>97</v>
      </c>
      <c r="D20" s="65">
        <v>1523.8</v>
      </c>
      <c r="E20" s="63">
        <v>4744.0200000000004</v>
      </c>
      <c r="F20" s="76">
        <f>(D20-E20)/E20</f>
        <v>-0.67879562059181875</v>
      </c>
      <c r="G20" s="65">
        <v>309</v>
      </c>
      <c r="H20" s="63">
        <v>41</v>
      </c>
      <c r="I20" s="63">
        <f t="shared" si="0"/>
        <v>7.5365853658536581</v>
      </c>
      <c r="J20" s="63">
        <v>8</v>
      </c>
      <c r="K20" s="63">
        <v>5</v>
      </c>
      <c r="L20" s="65">
        <v>50167</v>
      </c>
      <c r="M20" s="65">
        <v>10807</v>
      </c>
      <c r="N20" s="61">
        <v>44337</v>
      </c>
      <c r="O20" s="60" t="s">
        <v>32</v>
      </c>
      <c r="P20" s="57"/>
      <c r="Q20" s="88"/>
      <c r="R20" s="88"/>
      <c r="S20" s="88"/>
      <c r="T20" s="88"/>
      <c r="U20" s="88"/>
      <c r="V20" s="89"/>
      <c r="W20" s="90"/>
      <c r="X20" s="89"/>
      <c r="Y20" s="56"/>
      <c r="Z20" s="90"/>
    </row>
    <row r="21" spans="1:26" ht="25.35" customHeight="1">
      <c r="A21" s="59">
        <v>9</v>
      </c>
      <c r="B21" s="59">
        <v>6</v>
      </c>
      <c r="C21" s="45" t="s">
        <v>112</v>
      </c>
      <c r="D21" s="65">
        <v>1183.75</v>
      </c>
      <c r="E21" s="63">
        <v>3420.88</v>
      </c>
      <c r="F21" s="76">
        <f>(D21-E21)/E21</f>
        <v>-0.65396330768691102</v>
      </c>
      <c r="G21" s="65">
        <v>190</v>
      </c>
      <c r="H21" s="63">
        <v>23</v>
      </c>
      <c r="I21" s="63">
        <f t="shared" si="0"/>
        <v>8.2608695652173907</v>
      </c>
      <c r="J21" s="63">
        <v>6</v>
      </c>
      <c r="K21" s="63">
        <v>4</v>
      </c>
      <c r="L21" s="65">
        <v>20462</v>
      </c>
      <c r="M21" s="65">
        <v>3515</v>
      </c>
      <c r="N21" s="61">
        <v>44344</v>
      </c>
      <c r="O21" s="60" t="s">
        <v>32</v>
      </c>
      <c r="P21" s="57"/>
      <c r="Q21" s="88"/>
      <c r="R21" s="88"/>
      <c r="S21" s="88"/>
      <c r="T21" s="88"/>
      <c r="U21" s="88"/>
      <c r="V21" s="89"/>
      <c r="W21" s="90"/>
      <c r="X21" s="89"/>
      <c r="Y21" s="56"/>
      <c r="Z21" s="90"/>
    </row>
    <row r="22" spans="1:26" ht="25.35" customHeight="1">
      <c r="A22" s="59">
        <v>10</v>
      </c>
      <c r="B22" s="59">
        <v>8</v>
      </c>
      <c r="C22" s="45" t="s">
        <v>82</v>
      </c>
      <c r="D22" s="65">
        <v>355.28</v>
      </c>
      <c r="E22" s="63">
        <v>1913.23</v>
      </c>
      <c r="F22" s="76">
        <f>(D22-E22)/E22</f>
        <v>-0.81430355994835957</v>
      </c>
      <c r="G22" s="65">
        <v>54</v>
      </c>
      <c r="H22" s="63">
        <v>12</v>
      </c>
      <c r="I22" s="63">
        <f t="shared" si="0"/>
        <v>4.5</v>
      </c>
      <c r="J22" s="63">
        <v>5</v>
      </c>
      <c r="K22" s="63">
        <v>6</v>
      </c>
      <c r="L22" s="65">
        <v>49748.69</v>
      </c>
      <c r="M22" s="65">
        <v>7800</v>
      </c>
      <c r="N22" s="61">
        <v>44330</v>
      </c>
      <c r="O22" s="60" t="s">
        <v>27</v>
      </c>
      <c r="P22" s="57"/>
      <c r="Q22" s="88"/>
      <c r="R22" s="88"/>
      <c r="S22" s="88"/>
      <c r="T22" s="88"/>
      <c r="U22" s="88"/>
      <c r="V22" s="89"/>
      <c r="W22" s="90"/>
      <c r="X22" s="89"/>
      <c r="Y22" s="56"/>
      <c r="Z22" s="90"/>
    </row>
    <row r="23" spans="1:26" ht="25.35" customHeight="1">
      <c r="A23" s="16"/>
      <c r="B23" s="16"/>
      <c r="C23" s="39" t="s">
        <v>29</v>
      </c>
      <c r="D23" s="58">
        <f>SUM(D13:D22)</f>
        <v>34683.799999999996</v>
      </c>
      <c r="E23" s="58">
        <f t="shared" ref="E23:G23" si="1">SUM(E13:E22)</f>
        <v>72564.7</v>
      </c>
      <c r="F23" s="108">
        <f>(D23-E23)/E23</f>
        <v>-0.52202930626048205</v>
      </c>
      <c r="G23" s="58">
        <f t="shared" si="1"/>
        <v>5976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>
        <v>10</v>
      </c>
      <c r="C25" s="45" t="s">
        <v>65</v>
      </c>
      <c r="D25" s="65">
        <v>339.6</v>
      </c>
      <c r="E25" s="63">
        <v>930.71</v>
      </c>
      <c r="F25" s="76">
        <f t="shared" ref="F25:F35" si="2">(D25-E25)/E25</f>
        <v>-0.63511727605806323</v>
      </c>
      <c r="G25" s="65">
        <v>64</v>
      </c>
      <c r="H25" s="63">
        <v>14</v>
      </c>
      <c r="I25" s="63">
        <f>G25/H25</f>
        <v>4.5714285714285712</v>
      </c>
      <c r="J25" s="63">
        <v>3</v>
      </c>
      <c r="K25" s="63">
        <v>7</v>
      </c>
      <c r="L25" s="65">
        <v>52771.69</v>
      </c>
      <c r="M25" s="65">
        <v>10911</v>
      </c>
      <c r="N25" s="61">
        <v>44323</v>
      </c>
      <c r="O25" s="60" t="s">
        <v>34</v>
      </c>
      <c r="P25" s="57"/>
      <c r="Q25" s="88"/>
      <c r="R25" s="88"/>
      <c r="S25" s="88"/>
      <c r="T25" s="88"/>
      <c r="U25" s="88"/>
      <c r="V25" s="89"/>
      <c r="W25" s="90"/>
      <c r="X25" s="89"/>
      <c r="Y25" s="56"/>
      <c r="Z25" s="90"/>
    </row>
    <row r="26" spans="1:26" ht="25.35" customHeight="1">
      <c r="A26" s="59">
        <v>12</v>
      </c>
      <c r="B26" s="59">
        <v>11</v>
      </c>
      <c r="C26" s="45" t="s">
        <v>110</v>
      </c>
      <c r="D26" s="65">
        <v>202.7</v>
      </c>
      <c r="E26" s="63">
        <v>826</v>
      </c>
      <c r="F26" s="76">
        <f t="shared" si="2"/>
        <v>-0.75460048426150117</v>
      </c>
      <c r="G26" s="65">
        <v>35</v>
      </c>
      <c r="H26" s="63">
        <v>6</v>
      </c>
      <c r="I26" s="63">
        <f>G26/H26</f>
        <v>5.833333333333333</v>
      </c>
      <c r="J26" s="63">
        <v>2</v>
      </c>
      <c r="K26" s="63">
        <v>4</v>
      </c>
      <c r="L26" s="65">
        <v>8344.4</v>
      </c>
      <c r="M26" s="65">
        <v>1427</v>
      </c>
      <c r="N26" s="61">
        <v>44344</v>
      </c>
      <c r="O26" s="60" t="s">
        <v>27</v>
      </c>
      <c r="P26" s="57"/>
      <c r="Q26" s="88"/>
      <c r="R26" s="88"/>
      <c r="S26" s="88"/>
      <c r="T26" s="88"/>
      <c r="U26" s="88"/>
      <c r="V26" s="89"/>
      <c r="W26" s="90"/>
      <c r="X26" s="89"/>
      <c r="Y26" s="56"/>
      <c r="Z26" s="90"/>
    </row>
    <row r="27" spans="1:26" ht="25.35" customHeight="1">
      <c r="A27" s="59">
        <v>13</v>
      </c>
      <c r="B27" s="59">
        <v>24</v>
      </c>
      <c r="C27" s="64" t="s">
        <v>41</v>
      </c>
      <c r="D27" s="65">
        <v>182</v>
      </c>
      <c r="E27" s="63">
        <v>42.75</v>
      </c>
      <c r="F27" s="76">
        <f t="shared" si="2"/>
        <v>3.257309941520468</v>
      </c>
      <c r="G27" s="65">
        <v>118</v>
      </c>
      <c r="H27" s="63">
        <v>7</v>
      </c>
      <c r="I27" s="63">
        <f>G27/H27</f>
        <v>16.857142857142858</v>
      </c>
      <c r="J27" s="63">
        <v>3</v>
      </c>
      <c r="K27" s="63" t="s">
        <v>30</v>
      </c>
      <c r="L27" s="65">
        <v>66751.37</v>
      </c>
      <c r="M27" s="65">
        <v>14455</v>
      </c>
      <c r="N27" s="61">
        <v>44113</v>
      </c>
      <c r="O27" s="60" t="s">
        <v>27</v>
      </c>
      <c r="P27" s="57"/>
      <c r="Q27" s="88"/>
      <c r="R27" s="88"/>
      <c r="S27" s="88"/>
      <c r="T27" s="88"/>
      <c r="U27" s="88"/>
      <c r="V27" s="89"/>
      <c r="W27" s="90"/>
      <c r="X27" s="89"/>
      <c r="Y27" s="56"/>
      <c r="Z27" s="90"/>
    </row>
    <row r="28" spans="1:26" ht="25.35" customHeight="1">
      <c r="A28" s="59">
        <v>14</v>
      </c>
      <c r="B28" s="59">
        <v>9</v>
      </c>
      <c r="C28" s="45" t="s">
        <v>98</v>
      </c>
      <c r="D28" s="65">
        <v>160</v>
      </c>
      <c r="E28" s="63">
        <v>1035</v>
      </c>
      <c r="F28" s="76">
        <f t="shared" si="2"/>
        <v>-0.84541062801932365</v>
      </c>
      <c r="G28" s="65">
        <v>23</v>
      </c>
      <c r="H28" s="63" t="s">
        <v>30</v>
      </c>
      <c r="I28" s="63" t="s">
        <v>30</v>
      </c>
      <c r="J28" s="63">
        <v>2</v>
      </c>
      <c r="K28" s="63">
        <v>5</v>
      </c>
      <c r="L28" s="65">
        <v>14203</v>
      </c>
      <c r="M28" s="65">
        <v>2267</v>
      </c>
      <c r="N28" s="61">
        <v>44337</v>
      </c>
      <c r="O28" s="77" t="s">
        <v>31</v>
      </c>
      <c r="P28" s="57"/>
      <c r="Q28" s="88"/>
      <c r="R28" s="88"/>
      <c r="S28" s="88"/>
      <c r="T28" s="88"/>
      <c r="U28" s="88"/>
      <c r="V28" s="89"/>
      <c r="W28" s="90"/>
      <c r="X28" s="89"/>
      <c r="Y28" s="56"/>
      <c r="Z28" s="90"/>
    </row>
    <row r="29" spans="1:26" ht="25.35" customHeight="1">
      <c r="A29" s="59">
        <v>15</v>
      </c>
      <c r="B29" s="59">
        <v>7</v>
      </c>
      <c r="C29" s="45" t="s">
        <v>137</v>
      </c>
      <c r="D29" s="65">
        <v>150.6</v>
      </c>
      <c r="E29" s="63">
        <v>3394.62</v>
      </c>
      <c r="F29" s="76">
        <f t="shared" si="2"/>
        <v>-0.95563568234441565</v>
      </c>
      <c r="G29" s="65">
        <v>27</v>
      </c>
      <c r="H29" s="63">
        <v>11</v>
      </c>
      <c r="I29" s="63">
        <f>G29/H29</f>
        <v>2.4545454545454546</v>
      </c>
      <c r="J29" s="63">
        <v>7</v>
      </c>
      <c r="K29" s="63">
        <v>2</v>
      </c>
      <c r="L29" s="65">
        <v>5321.58</v>
      </c>
      <c r="M29" s="65">
        <v>895</v>
      </c>
      <c r="N29" s="61">
        <v>44358</v>
      </c>
      <c r="O29" s="60" t="s">
        <v>27</v>
      </c>
      <c r="P29" s="57"/>
      <c r="Q29" s="88"/>
      <c r="R29" s="88"/>
      <c r="S29" s="88"/>
      <c r="T29" s="88"/>
      <c r="U29" s="88"/>
      <c r="V29" s="89"/>
      <c r="W29" s="90"/>
      <c r="X29" s="89"/>
      <c r="Y29" s="56"/>
      <c r="Z29" s="90"/>
    </row>
    <row r="30" spans="1:26" ht="25.35" customHeight="1">
      <c r="A30" s="59">
        <v>16</v>
      </c>
      <c r="B30" s="107">
        <v>20</v>
      </c>
      <c r="C30" s="92" t="s">
        <v>101</v>
      </c>
      <c r="D30" s="65">
        <v>149.6</v>
      </c>
      <c r="E30" s="63">
        <v>154</v>
      </c>
      <c r="F30" s="76">
        <f t="shared" si="2"/>
        <v>-2.8571428571428609E-2</v>
      </c>
      <c r="G30" s="65">
        <v>27</v>
      </c>
      <c r="H30" s="63" t="s">
        <v>30</v>
      </c>
      <c r="I30" s="63" t="s">
        <v>30</v>
      </c>
      <c r="J30" s="63">
        <v>3</v>
      </c>
      <c r="K30" s="63">
        <v>6</v>
      </c>
      <c r="L30" s="65">
        <v>4087.92</v>
      </c>
      <c r="M30" s="65">
        <v>798</v>
      </c>
      <c r="N30" s="61">
        <v>44330</v>
      </c>
      <c r="O30" s="60" t="s">
        <v>102</v>
      </c>
      <c r="P30" s="57"/>
      <c r="Q30" s="88"/>
      <c r="R30" s="88"/>
      <c r="S30" s="88"/>
      <c r="T30" s="88"/>
      <c r="U30" s="88"/>
      <c r="V30" s="89"/>
      <c r="W30" s="90"/>
      <c r="X30" s="89"/>
      <c r="Y30" s="90"/>
      <c r="Z30" s="56"/>
    </row>
    <row r="31" spans="1:26" ht="25.35" customHeight="1">
      <c r="A31" s="59">
        <v>17</v>
      </c>
      <c r="B31" s="59">
        <v>16</v>
      </c>
      <c r="C31" s="78" t="s">
        <v>115</v>
      </c>
      <c r="D31" s="65">
        <v>147.24</v>
      </c>
      <c r="E31" s="65">
        <v>336.1</v>
      </c>
      <c r="F31" s="76">
        <f t="shared" si="2"/>
        <v>-0.56191609639988094</v>
      </c>
      <c r="G31" s="65">
        <v>27</v>
      </c>
      <c r="H31" s="63">
        <v>5</v>
      </c>
      <c r="I31" s="63">
        <f>G31/H31</f>
        <v>5.4</v>
      </c>
      <c r="J31" s="63">
        <v>2</v>
      </c>
      <c r="K31" s="63">
        <v>4</v>
      </c>
      <c r="L31" s="65">
        <v>4000.29</v>
      </c>
      <c r="M31" s="65">
        <v>798</v>
      </c>
      <c r="N31" s="61">
        <v>44344</v>
      </c>
      <c r="O31" s="60" t="s">
        <v>116</v>
      </c>
      <c r="P31" s="57"/>
      <c r="Q31" s="88"/>
      <c r="R31" s="88"/>
      <c r="S31" s="88"/>
      <c r="T31" s="88"/>
      <c r="U31" s="88"/>
      <c r="V31" s="89"/>
      <c r="W31" s="90"/>
      <c r="X31" s="89"/>
      <c r="Y31" s="90"/>
      <c r="Z31" s="56"/>
    </row>
    <row r="32" spans="1:26" ht="25.35" customHeight="1">
      <c r="A32" s="59">
        <v>18</v>
      </c>
      <c r="B32" s="59">
        <v>14</v>
      </c>
      <c r="C32" s="45" t="s">
        <v>66</v>
      </c>
      <c r="D32" s="65">
        <v>105.58</v>
      </c>
      <c r="E32" s="63">
        <v>467.1</v>
      </c>
      <c r="F32" s="76">
        <f t="shared" si="2"/>
        <v>-0.77396703061442951</v>
      </c>
      <c r="G32" s="65">
        <v>19</v>
      </c>
      <c r="H32" s="63">
        <v>5</v>
      </c>
      <c r="I32" s="63">
        <f>G32/H32</f>
        <v>3.8</v>
      </c>
      <c r="J32" s="63">
        <v>2</v>
      </c>
      <c r="K32" s="63">
        <v>7</v>
      </c>
      <c r="L32" s="65">
        <v>25746.98</v>
      </c>
      <c r="M32" s="65">
        <v>4289</v>
      </c>
      <c r="N32" s="61">
        <v>44323</v>
      </c>
      <c r="O32" s="60" t="s">
        <v>34</v>
      </c>
      <c r="P32" s="57"/>
      <c r="Q32" s="88"/>
      <c r="R32" s="88"/>
      <c r="S32" s="88"/>
      <c r="T32" s="88"/>
      <c r="U32" s="88"/>
      <c r="V32" s="89"/>
      <c r="W32" s="90"/>
      <c r="X32" s="89"/>
      <c r="Y32" s="90"/>
      <c r="Z32" s="56"/>
    </row>
    <row r="33" spans="1:26" ht="25.35" customHeight="1">
      <c r="A33" s="59">
        <v>19</v>
      </c>
      <c r="B33" s="59">
        <v>17</v>
      </c>
      <c r="C33" s="82" t="s">
        <v>67</v>
      </c>
      <c r="D33" s="65">
        <v>100</v>
      </c>
      <c r="E33" s="63">
        <v>317.5</v>
      </c>
      <c r="F33" s="76">
        <f t="shared" si="2"/>
        <v>-0.68503937007874016</v>
      </c>
      <c r="G33" s="65">
        <v>20</v>
      </c>
      <c r="H33" s="63">
        <v>2</v>
      </c>
      <c r="I33" s="63">
        <f>G33/H33</f>
        <v>10</v>
      </c>
      <c r="J33" s="63">
        <v>1</v>
      </c>
      <c r="K33" s="63">
        <v>7</v>
      </c>
      <c r="L33" s="65">
        <v>22709</v>
      </c>
      <c r="M33" s="65">
        <v>3983</v>
      </c>
      <c r="N33" s="61">
        <v>44323</v>
      </c>
      <c r="O33" s="60" t="s">
        <v>32</v>
      </c>
      <c r="P33" s="57"/>
      <c r="Q33" s="88"/>
      <c r="R33" s="88"/>
      <c r="S33" s="88"/>
      <c r="T33" s="88"/>
      <c r="U33" s="88"/>
      <c r="V33" s="89"/>
      <c r="W33" s="90"/>
      <c r="X33" s="89"/>
      <c r="Y33" s="56"/>
      <c r="Z33" s="90"/>
    </row>
    <row r="34" spans="1:26" ht="25.35" customHeight="1">
      <c r="A34" s="59">
        <v>20</v>
      </c>
      <c r="B34" s="59">
        <v>15</v>
      </c>
      <c r="C34" s="80" t="s">
        <v>46</v>
      </c>
      <c r="D34" s="65">
        <v>94.5</v>
      </c>
      <c r="E34" s="63">
        <v>362.83</v>
      </c>
      <c r="F34" s="76">
        <f t="shared" si="2"/>
        <v>-0.73954744646253068</v>
      </c>
      <c r="G34" s="65">
        <v>20</v>
      </c>
      <c r="H34" s="48">
        <v>4</v>
      </c>
      <c r="I34" s="63">
        <f>G34/H34</f>
        <v>5</v>
      </c>
      <c r="J34" s="63">
        <v>2</v>
      </c>
      <c r="K34" s="63">
        <v>8</v>
      </c>
      <c r="L34" s="65">
        <v>43929</v>
      </c>
      <c r="M34" s="65">
        <v>9128</v>
      </c>
      <c r="N34" s="61">
        <v>44316</v>
      </c>
      <c r="O34" s="60" t="s">
        <v>32</v>
      </c>
      <c r="P34" s="57"/>
      <c r="R34" s="62"/>
      <c r="T34" s="57"/>
      <c r="U34" s="56"/>
      <c r="V34" s="56"/>
      <c r="W34" s="57"/>
      <c r="X34" s="56"/>
      <c r="Y34" s="56"/>
      <c r="Z34" s="56"/>
    </row>
    <row r="35" spans="1:26" ht="25.35" customHeight="1">
      <c r="A35" s="16"/>
      <c r="B35" s="16"/>
      <c r="C35" s="39" t="s">
        <v>76</v>
      </c>
      <c r="D35" s="58">
        <f>SUM(D23:D34)</f>
        <v>36315.619999999988</v>
      </c>
      <c r="E35" s="58">
        <f t="shared" ref="E35:G35" si="3">SUM(E23:E34)</f>
        <v>80431.310000000012</v>
      </c>
      <c r="F35" s="108">
        <f t="shared" si="2"/>
        <v>-0.54848901503655745</v>
      </c>
      <c r="G35" s="58">
        <f t="shared" si="3"/>
        <v>6356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63" t="s">
        <v>30</v>
      </c>
      <c r="C37" s="82" t="s">
        <v>38</v>
      </c>
      <c r="D37" s="65">
        <v>56</v>
      </c>
      <c r="E37" s="63" t="s">
        <v>30</v>
      </c>
      <c r="F37" s="63" t="s">
        <v>30</v>
      </c>
      <c r="G37" s="65">
        <v>8</v>
      </c>
      <c r="H37" s="63">
        <v>2</v>
      </c>
      <c r="I37" s="63">
        <f t="shared" ref="I37:I42" si="4">G37/H37</f>
        <v>4</v>
      </c>
      <c r="J37" s="63">
        <v>1</v>
      </c>
      <c r="K37" s="63" t="s">
        <v>30</v>
      </c>
      <c r="L37" s="65">
        <v>22833.82</v>
      </c>
      <c r="M37" s="65">
        <v>4115</v>
      </c>
      <c r="N37" s="61">
        <v>44316</v>
      </c>
      <c r="O37" s="60" t="s">
        <v>37</v>
      </c>
      <c r="P37" s="57"/>
      <c r="Q37" s="88"/>
      <c r="R37" s="88"/>
      <c r="S37" s="88"/>
      <c r="T37" s="88"/>
      <c r="U37" s="88"/>
      <c r="V37" s="88"/>
      <c r="W37" s="88"/>
      <c r="X37" s="89"/>
      <c r="Y37" s="56"/>
      <c r="Z37" s="90"/>
    </row>
    <row r="38" spans="1:26" ht="25.35" customHeight="1">
      <c r="A38" s="59">
        <v>22</v>
      </c>
      <c r="B38" s="93">
        <v>12</v>
      </c>
      <c r="C38" s="45" t="s">
        <v>128</v>
      </c>
      <c r="D38" s="65">
        <v>44.44</v>
      </c>
      <c r="E38" s="63">
        <v>667.99</v>
      </c>
      <c r="F38" s="76">
        <f>(D38-E38)/E38</f>
        <v>-0.93347205796493948</v>
      </c>
      <c r="G38" s="65">
        <v>7</v>
      </c>
      <c r="H38" s="63">
        <v>2</v>
      </c>
      <c r="I38" s="63">
        <f t="shared" si="4"/>
        <v>3.5</v>
      </c>
      <c r="J38" s="63">
        <v>1</v>
      </c>
      <c r="K38" s="63">
        <v>3</v>
      </c>
      <c r="L38" s="65">
        <v>3255.5</v>
      </c>
      <c r="M38" s="65">
        <v>574</v>
      </c>
      <c r="N38" s="61">
        <v>44351</v>
      </c>
      <c r="O38" s="60" t="s">
        <v>27</v>
      </c>
      <c r="P38" s="57"/>
      <c r="Q38" s="88"/>
      <c r="R38" s="88"/>
      <c r="S38" s="88"/>
      <c r="T38" s="88"/>
      <c r="U38" s="88"/>
      <c r="V38" s="88"/>
      <c r="W38" s="88"/>
      <c r="X38" s="89"/>
      <c r="Y38" s="56"/>
      <c r="Z38" s="90"/>
    </row>
    <row r="39" spans="1:26" ht="25.35" customHeight="1">
      <c r="A39" s="59">
        <v>23</v>
      </c>
      <c r="B39" s="66" t="s">
        <v>30</v>
      </c>
      <c r="C39" s="92" t="s">
        <v>147</v>
      </c>
      <c r="D39" s="65">
        <v>36</v>
      </c>
      <c r="E39" s="63" t="s">
        <v>30</v>
      </c>
      <c r="F39" s="63" t="s">
        <v>30</v>
      </c>
      <c r="G39" s="65">
        <v>18</v>
      </c>
      <c r="H39" s="48">
        <v>4</v>
      </c>
      <c r="I39" s="63">
        <f t="shared" si="4"/>
        <v>4.5</v>
      </c>
      <c r="J39" s="63">
        <v>2</v>
      </c>
      <c r="K39" s="63" t="s">
        <v>30</v>
      </c>
      <c r="L39" s="65">
        <v>24325</v>
      </c>
      <c r="M39" s="65">
        <v>5297</v>
      </c>
      <c r="N39" s="61">
        <v>44099</v>
      </c>
      <c r="O39" s="60" t="s">
        <v>37</v>
      </c>
      <c r="P39" s="57"/>
      <c r="Q39" s="88"/>
      <c r="R39" s="88"/>
      <c r="S39" s="88"/>
      <c r="T39" s="88"/>
      <c r="U39" s="88"/>
      <c r="V39" s="88"/>
      <c r="W39" s="88"/>
      <c r="X39" s="89"/>
      <c r="Y39" s="56"/>
      <c r="Z39" s="90"/>
    </row>
    <row r="40" spans="1:26" ht="25.35" customHeight="1">
      <c r="A40" s="59">
        <v>24</v>
      </c>
      <c r="B40" s="63" t="s">
        <v>30</v>
      </c>
      <c r="C40" s="78" t="s">
        <v>146</v>
      </c>
      <c r="D40" s="65">
        <v>32</v>
      </c>
      <c r="E40" s="63" t="s">
        <v>30</v>
      </c>
      <c r="F40" s="63" t="s">
        <v>30</v>
      </c>
      <c r="G40" s="65">
        <v>16</v>
      </c>
      <c r="H40" s="48">
        <v>3</v>
      </c>
      <c r="I40" s="63">
        <f t="shared" si="4"/>
        <v>5.333333333333333</v>
      </c>
      <c r="J40" s="63">
        <v>3</v>
      </c>
      <c r="K40" s="63" t="s">
        <v>30</v>
      </c>
      <c r="L40" s="65">
        <v>72776.19</v>
      </c>
      <c r="M40" s="65">
        <v>15104</v>
      </c>
      <c r="N40" s="61">
        <v>44092</v>
      </c>
      <c r="O40" s="60" t="s">
        <v>34</v>
      </c>
      <c r="P40" s="57"/>
      <c r="R40" s="62"/>
      <c r="T40" s="57"/>
      <c r="U40" s="56"/>
      <c r="V40" s="56"/>
      <c r="W40" s="57"/>
      <c r="X40" s="56"/>
      <c r="Y40" s="56"/>
      <c r="Z40" s="56"/>
    </row>
    <row r="41" spans="1:26" ht="25.35" customHeight="1">
      <c r="A41" s="59">
        <v>25</v>
      </c>
      <c r="B41" s="63" t="s">
        <v>30</v>
      </c>
      <c r="C41" s="78" t="s">
        <v>130</v>
      </c>
      <c r="D41" s="65">
        <v>20</v>
      </c>
      <c r="E41" s="63" t="s">
        <v>30</v>
      </c>
      <c r="F41" s="63" t="s">
        <v>30</v>
      </c>
      <c r="G41" s="65">
        <v>10</v>
      </c>
      <c r="H41" s="48">
        <v>2</v>
      </c>
      <c r="I41" s="63">
        <f t="shared" si="4"/>
        <v>5</v>
      </c>
      <c r="J41" s="63">
        <v>2</v>
      </c>
      <c r="K41" s="63" t="s">
        <v>30</v>
      </c>
      <c r="L41" s="65">
        <v>150422</v>
      </c>
      <c r="M41" s="65">
        <v>30408</v>
      </c>
      <c r="N41" s="61">
        <v>43721</v>
      </c>
      <c r="O41" s="60" t="s">
        <v>27</v>
      </c>
      <c r="P41" s="57"/>
      <c r="Q41" s="88"/>
      <c r="R41" s="88"/>
      <c r="S41" s="88"/>
      <c r="T41" s="88"/>
      <c r="U41" s="88"/>
      <c r="V41" s="89"/>
      <c r="W41" s="90"/>
      <c r="X41" s="89"/>
      <c r="Y41" s="90"/>
      <c r="Z41" s="56"/>
    </row>
    <row r="42" spans="1:26" ht="25.35" customHeight="1">
      <c r="A42" s="59">
        <v>26</v>
      </c>
      <c r="B42" s="107">
        <v>27</v>
      </c>
      <c r="C42" s="78" t="s">
        <v>58</v>
      </c>
      <c r="D42" s="65">
        <v>7</v>
      </c>
      <c r="E42" s="63">
        <v>24</v>
      </c>
      <c r="F42" s="76">
        <f>(D42-E42)/E42</f>
        <v>-0.70833333333333337</v>
      </c>
      <c r="G42" s="65">
        <v>1</v>
      </c>
      <c r="H42" s="48">
        <v>1</v>
      </c>
      <c r="I42" s="63">
        <f t="shared" si="4"/>
        <v>1</v>
      </c>
      <c r="J42" s="63">
        <v>1</v>
      </c>
      <c r="K42" s="63" t="s">
        <v>30</v>
      </c>
      <c r="L42" s="65">
        <v>49193</v>
      </c>
      <c r="M42" s="65">
        <v>9171</v>
      </c>
      <c r="N42" s="61">
        <v>43805</v>
      </c>
      <c r="O42" s="60" t="s">
        <v>37</v>
      </c>
      <c r="P42" s="57"/>
      <c r="R42" s="62"/>
      <c r="T42" s="57"/>
      <c r="U42" s="56"/>
      <c r="V42" s="56"/>
      <c r="W42" s="56"/>
      <c r="X42" s="56"/>
      <c r="Y42" s="56"/>
      <c r="Z42" s="57"/>
    </row>
    <row r="43" spans="1:26" ht="25.35" customHeight="1">
      <c r="A43" s="59">
        <v>27</v>
      </c>
      <c r="B43" s="59" t="s">
        <v>56</v>
      </c>
      <c r="C43" s="45" t="s">
        <v>162</v>
      </c>
      <c r="D43" s="65"/>
      <c r="E43" s="63" t="s">
        <v>30</v>
      </c>
      <c r="F43" s="63" t="s">
        <v>30</v>
      </c>
      <c r="G43" s="65"/>
      <c r="H43" s="63"/>
      <c r="I43" s="63"/>
      <c r="J43" s="63"/>
      <c r="K43" s="63">
        <v>1</v>
      </c>
      <c r="L43" s="65"/>
      <c r="M43" s="65"/>
      <c r="N43" s="61">
        <v>44365</v>
      </c>
      <c r="O43" s="60" t="s">
        <v>49</v>
      </c>
      <c r="P43" s="57"/>
      <c r="R43" s="62"/>
      <c r="T43" s="57"/>
      <c r="U43" s="56"/>
      <c r="V43" s="56"/>
      <c r="W43" s="56"/>
      <c r="X43" s="56"/>
      <c r="Y43" s="56"/>
      <c r="Z43" s="57"/>
    </row>
    <row r="44" spans="1:26" ht="25.35" customHeight="1">
      <c r="A44" s="59">
        <v>28</v>
      </c>
      <c r="B44" s="93">
        <v>13</v>
      </c>
      <c r="C44" s="78" t="s">
        <v>141</v>
      </c>
      <c r="D44" s="65"/>
      <c r="E44" s="63">
        <v>518</v>
      </c>
      <c r="F44" s="76">
        <f>(D44-E44)/E44</f>
        <v>-1</v>
      </c>
      <c r="G44" s="65"/>
      <c r="H44" s="63"/>
      <c r="I44" s="63" t="e">
        <f>G44/H44</f>
        <v>#DIV/0!</v>
      </c>
      <c r="J44" s="63"/>
      <c r="K44" s="63">
        <v>2</v>
      </c>
      <c r="L44" s="65">
        <v>1618</v>
      </c>
      <c r="M44" s="65">
        <v>888</v>
      </c>
      <c r="N44" s="61">
        <v>44358</v>
      </c>
      <c r="O44" s="60" t="s">
        <v>49</v>
      </c>
      <c r="P44" s="57"/>
      <c r="R44" s="62"/>
      <c r="T44" s="57"/>
      <c r="U44" s="56"/>
      <c r="V44" s="56"/>
      <c r="W44" s="57"/>
      <c r="X44" s="56"/>
      <c r="Y44" s="56"/>
      <c r="Z44" s="56"/>
    </row>
    <row r="45" spans="1:26" ht="25.35" customHeight="1">
      <c r="A45" s="59">
        <v>29</v>
      </c>
      <c r="B45" s="59">
        <v>18</v>
      </c>
      <c r="C45" s="92" t="s">
        <v>48</v>
      </c>
      <c r="D45" s="65"/>
      <c r="E45" s="63">
        <v>206</v>
      </c>
      <c r="F45" s="76">
        <f>(D45-E45)/E45</f>
        <v>-1</v>
      </c>
      <c r="G45" s="65"/>
      <c r="H45" s="63"/>
      <c r="I45" s="63" t="e">
        <f>G45/H45</f>
        <v>#DIV/0!</v>
      </c>
      <c r="J45" s="63"/>
      <c r="K45" s="63">
        <v>8</v>
      </c>
      <c r="L45" s="65">
        <v>27465.919999999998</v>
      </c>
      <c r="M45" s="65">
        <v>4839</v>
      </c>
      <c r="N45" s="61">
        <v>44316</v>
      </c>
      <c r="O45" s="60" t="s">
        <v>49</v>
      </c>
      <c r="P45" s="57"/>
      <c r="Q45" s="88"/>
      <c r="R45" s="88"/>
      <c r="S45" s="88"/>
      <c r="T45" s="88"/>
      <c r="U45" s="88"/>
      <c r="V45" s="89"/>
      <c r="W45" s="90"/>
      <c r="X45" s="89"/>
      <c r="Y45" s="56"/>
      <c r="Z45" s="91"/>
    </row>
    <row r="46" spans="1:26" ht="25.35" customHeight="1">
      <c r="A46" s="16"/>
      <c r="B46" s="16"/>
      <c r="C46" s="39" t="s">
        <v>144</v>
      </c>
      <c r="D46" s="58">
        <f>SUM(D35:D45)</f>
        <v>36511.05999999999</v>
      </c>
      <c r="E46" s="58">
        <f t="shared" ref="E46:G46" si="5">SUM(E35:E45)</f>
        <v>81847.300000000017</v>
      </c>
      <c r="F46" s="108">
        <f>(D46-E46)/E46</f>
        <v>-0.55391246870697042</v>
      </c>
      <c r="G46" s="58">
        <f t="shared" si="5"/>
        <v>6416</v>
      </c>
      <c r="H46" s="58"/>
      <c r="I46" s="19"/>
      <c r="J46" s="18"/>
      <c r="K46" s="20"/>
      <c r="L46" s="21"/>
      <c r="M46" s="25"/>
      <c r="N46" s="22"/>
      <c r="O46" s="77"/>
    </row>
    <row r="47" spans="1:26" ht="23.1" customHeight="1"/>
    <row r="48" spans="1:26" ht="17.25" customHeight="1"/>
    <row r="62" spans="18:18">
      <c r="R62" s="57"/>
    </row>
    <row r="65" spans="16:16">
      <c r="P65" s="57"/>
    </row>
    <row r="69" spans="16:16" ht="12" customHeight="1"/>
  </sheetData>
  <sortState xmlns:xlrd2="http://schemas.microsoft.com/office/spreadsheetml/2017/richdata2" ref="B13:O45">
    <sortCondition descending="1" ref="D13:D45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97ED4-67FA-479B-919B-1CE7D33F6F4F}">
  <dimension ref="A1:Z69"/>
  <sheetViews>
    <sheetView topLeftCell="A26" zoomScale="60" zoomScaleNormal="60" workbookViewId="0">
      <selection activeCell="A42" sqref="A42:XFD42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3.6640625" style="55" customWidth="1"/>
    <col min="24" max="24" width="14.88671875" style="55" customWidth="1"/>
    <col min="25" max="25" width="12" style="55" bestFit="1" customWidth="1"/>
    <col min="26" max="16384" width="8.88671875" style="55"/>
  </cols>
  <sheetData>
    <row r="1" spans="1:26" ht="19.5" customHeight="1">
      <c r="E1" s="2" t="s">
        <v>134</v>
      </c>
      <c r="F1" s="2"/>
      <c r="G1" s="2"/>
      <c r="H1" s="2"/>
      <c r="I1" s="2"/>
    </row>
    <row r="2" spans="1:26" ht="19.5" customHeight="1">
      <c r="E2" s="2" t="s">
        <v>135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132</v>
      </c>
      <c r="E6" s="4" t="s">
        <v>119</v>
      </c>
      <c r="F6" s="177"/>
      <c r="G6" s="4" t="s">
        <v>132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01"/>
      <c r="E9" s="101"/>
      <c r="F9" s="176" t="s">
        <v>15</v>
      </c>
      <c r="G9" s="101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7"/>
      <c r="Y9" s="56"/>
    </row>
    <row r="10" spans="1:26">
      <c r="A10" s="174"/>
      <c r="B10" s="174"/>
      <c r="C10" s="177"/>
      <c r="D10" s="102" t="s">
        <v>133</v>
      </c>
      <c r="E10" s="102" t="s">
        <v>120</v>
      </c>
      <c r="F10" s="177"/>
      <c r="G10" s="102" t="s">
        <v>133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7"/>
      <c r="Y10" s="56"/>
    </row>
    <row r="11" spans="1:26">
      <c r="A11" s="174"/>
      <c r="B11" s="174"/>
      <c r="C11" s="177"/>
      <c r="D11" s="102" t="s">
        <v>14</v>
      </c>
      <c r="E11" s="4" t="s">
        <v>14</v>
      </c>
      <c r="F11" s="177"/>
      <c r="G11" s="102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7"/>
      <c r="Y11" s="56"/>
    </row>
    <row r="12" spans="1:26" ht="15.6" customHeight="1" thickBot="1">
      <c r="A12" s="174"/>
      <c r="B12" s="175"/>
      <c r="C12" s="178"/>
      <c r="D12" s="103"/>
      <c r="E12" s="5" t="s">
        <v>2</v>
      </c>
      <c r="F12" s="178"/>
      <c r="G12" s="103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90"/>
      <c r="X12" s="90"/>
      <c r="Y12" s="89"/>
    </row>
    <row r="13" spans="1:26" ht="25.35" customHeight="1">
      <c r="A13" s="59">
        <v>1</v>
      </c>
      <c r="B13" s="104">
        <v>1</v>
      </c>
      <c r="C13" s="45" t="s">
        <v>127</v>
      </c>
      <c r="D13" s="65">
        <v>20907.89</v>
      </c>
      <c r="E13" s="63">
        <v>19706.62</v>
      </c>
      <c r="F13" s="76">
        <f>(D13-E13)/E13</f>
        <v>6.0957688330114473E-2</v>
      </c>
      <c r="G13" s="65">
        <v>3165</v>
      </c>
      <c r="H13" s="63">
        <v>102</v>
      </c>
      <c r="I13" s="63">
        <f t="shared" ref="I13:I20" si="0">G13/H13</f>
        <v>31.029411764705884</v>
      </c>
      <c r="J13" s="63">
        <v>13</v>
      </c>
      <c r="K13" s="63">
        <v>2</v>
      </c>
      <c r="L13" s="65">
        <v>59424.91</v>
      </c>
      <c r="M13" s="65">
        <v>9389</v>
      </c>
      <c r="N13" s="61">
        <v>44351</v>
      </c>
      <c r="O13" s="60" t="s">
        <v>34</v>
      </c>
      <c r="P13" s="57"/>
      <c r="Q13" s="88"/>
      <c r="R13" s="88"/>
      <c r="S13" s="88"/>
      <c r="T13" s="88"/>
      <c r="U13" s="88"/>
      <c r="V13" s="89"/>
      <c r="W13" s="90"/>
      <c r="X13" s="90"/>
      <c r="Y13" s="89"/>
      <c r="Z13" s="56"/>
    </row>
    <row r="14" spans="1:26" ht="25.35" customHeight="1">
      <c r="A14" s="59">
        <v>2</v>
      </c>
      <c r="B14" s="104" t="s">
        <v>56</v>
      </c>
      <c r="C14" s="45" t="s">
        <v>136</v>
      </c>
      <c r="D14" s="65">
        <v>17561.34</v>
      </c>
      <c r="E14" s="63" t="s">
        <v>30</v>
      </c>
      <c r="F14" s="76" t="s">
        <v>30</v>
      </c>
      <c r="G14" s="65">
        <v>3549</v>
      </c>
      <c r="H14" s="63">
        <v>140</v>
      </c>
      <c r="I14" s="63">
        <f t="shared" si="0"/>
        <v>25.35</v>
      </c>
      <c r="J14" s="63">
        <v>17</v>
      </c>
      <c r="K14" s="63">
        <v>1</v>
      </c>
      <c r="L14" s="65">
        <v>18749.98</v>
      </c>
      <c r="M14" s="65">
        <v>3814</v>
      </c>
      <c r="N14" s="61">
        <v>44358</v>
      </c>
      <c r="O14" s="60" t="s">
        <v>64</v>
      </c>
      <c r="P14" s="57"/>
      <c r="Q14" s="88"/>
      <c r="R14" s="88"/>
      <c r="S14" s="88"/>
      <c r="T14" s="88"/>
      <c r="U14" s="88"/>
      <c r="V14" s="89"/>
      <c r="W14" s="90"/>
      <c r="X14" s="90"/>
      <c r="Y14" s="89"/>
      <c r="Z14" s="56"/>
    </row>
    <row r="15" spans="1:26" ht="25.35" customHeight="1">
      <c r="A15" s="59">
        <v>3</v>
      </c>
      <c r="B15" s="104">
        <v>2</v>
      </c>
      <c r="C15" s="45" t="s">
        <v>123</v>
      </c>
      <c r="D15" s="65">
        <v>12572.27</v>
      </c>
      <c r="E15" s="63">
        <v>9978.2999999999993</v>
      </c>
      <c r="F15" s="76">
        <f>(D15-E15)/E15</f>
        <v>0.25996111562089746</v>
      </c>
      <c r="G15" s="65">
        <v>2683</v>
      </c>
      <c r="H15" s="63">
        <v>120</v>
      </c>
      <c r="I15" s="63">
        <f t="shared" si="0"/>
        <v>22.358333333333334</v>
      </c>
      <c r="J15" s="63">
        <v>16</v>
      </c>
      <c r="K15" s="63">
        <v>2</v>
      </c>
      <c r="L15" s="65">
        <v>30328</v>
      </c>
      <c r="M15" s="65">
        <v>6760</v>
      </c>
      <c r="N15" s="61">
        <v>44351</v>
      </c>
      <c r="O15" s="60" t="s">
        <v>47</v>
      </c>
      <c r="P15" s="57"/>
      <c r="Q15" s="88"/>
      <c r="R15" s="88"/>
      <c r="S15" s="88"/>
      <c r="T15" s="88"/>
      <c r="U15" s="88"/>
      <c r="V15" s="89"/>
      <c r="W15" s="90"/>
      <c r="X15" s="90"/>
      <c r="Y15" s="89"/>
      <c r="Z15" s="56"/>
    </row>
    <row r="16" spans="1:26" ht="25.35" customHeight="1">
      <c r="A16" s="59">
        <v>4</v>
      </c>
      <c r="B16" s="104">
        <v>3</v>
      </c>
      <c r="C16" s="45" t="s">
        <v>111</v>
      </c>
      <c r="D16" s="65">
        <v>11445.07</v>
      </c>
      <c r="E16" s="63">
        <v>8755.8700000000008</v>
      </c>
      <c r="F16" s="76">
        <f>(D16-E16)/E16</f>
        <v>0.30713110176373093</v>
      </c>
      <c r="G16" s="65">
        <v>1789</v>
      </c>
      <c r="H16" s="63">
        <v>94</v>
      </c>
      <c r="I16" s="63">
        <f t="shared" si="0"/>
        <v>19.031914893617021</v>
      </c>
      <c r="J16" s="63">
        <v>11</v>
      </c>
      <c r="K16" s="63">
        <v>3</v>
      </c>
      <c r="L16" s="65">
        <v>72450</v>
      </c>
      <c r="M16" s="65">
        <v>10964</v>
      </c>
      <c r="N16" s="61">
        <v>44344</v>
      </c>
      <c r="O16" s="60" t="s">
        <v>113</v>
      </c>
      <c r="P16" s="57"/>
      <c r="Q16" s="88"/>
      <c r="R16" s="88"/>
      <c r="S16" s="88"/>
      <c r="T16" s="88"/>
      <c r="U16" s="88"/>
      <c r="V16" s="89"/>
      <c r="W16" s="90"/>
      <c r="X16" s="90"/>
      <c r="Y16" s="89"/>
      <c r="Z16" s="56"/>
    </row>
    <row r="17" spans="1:26" ht="25.35" customHeight="1">
      <c r="A17" s="59">
        <v>5</v>
      </c>
      <c r="B17" s="104">
        <v>4</v>
      </c>
      <c r="C17" s="45" t="s">
        <v>97</v>
      </c>
      <c r="D17" s="65">
        <v>4744.0200000000004</v>
      </c>
      <c r="E17" s="63">
        <v>2901.72</v>
      </c>
      <c r="F17" s="76">
        <f>(D17-E17)/E17</f>
        <v>0.63489930110417292</v>
      </c>
      <c r="G17" s="65">
        <v>973</v>
      </c>
      <c r="H17" s="63">
        <v>68</v>
      </c>
      <c r="I17" s="63">
        <f t="shared" si="0"/>
        <v>14.308823529411764</v>
      </c>
      <c r="J17" s="63">
        <v>12</v>
      </c>
      <c r="K17" s="63">
        <v>4</v>
      </c>
      <c r="L17" s="65">
        <v>46864</v>
      </c>
      <c r="M17" s="65">
        <v>10057</v>
      </c>
      <c r="N17" s="61">
        <v>44337</v>
      </c>
      <c r="O17" s="60" t="s">
        <v>32</v>
      </c>
      <c r="P17" s="57"/>
      <c r="Q17" s="88"/>
      <c r="R17" s="88"/>
      <c r="S17" s="88"/>
      <c r="T17" s="88"/>
      <c r="U17" s="88"/>
      <c r="V17" s="89"/>
      <c r="W17" s="90"/>
      <c r="X17" s="90"/>
      <c r="Y17" s="89"/>
      <c r="Z17" s="56"/>
    </row>
    <row r="18" spans="1:26" ht="25.35" customHeight="1">
      <c r="A18" s="59">
        <v>6</v>
      </c>
      <c r="B18" s="104">
        <v>5</v>
      </c>
      <c r="C18" s="45" t="s">
        <v>112</v>
      </c>
      <c r="D18" s="65">
        <v>3420.88</v>
      </c>
      <c r="E18" s="63">
        <v>2628.05</v>
      </c>
      <c r="F18" s="76">
        <f>(D18-E18)/E18</f>
        <v>0.30167995281672716</v>
      </c>
      <c r="G18" s="65">
        <v>552</v>
      </c>
      <c r="H18" s="63">
        <v>42</v>
      </c>
      <c r="I18" s="63">
        <f t="shared" si="0"/>
        <v>13.142857142857142</v>
      </c>
      <c r="J18" s="63">
        <v>7</v>
      </c>
      <c r="K18" s="63">
        <v>3</v>
      </c>
      <c r="L18" s="65">
        <v>17310</v>
      </c>
      <c r="M18" s="65">
        <v>2970</v>
      </c>
      <c r="N18" s="61">
        <v>44344</v>
      </c>
      <c r="O18" s="60" t="s">
        <v>32</v>
      </c>
      <c r="P18" s="57"/>
      <c r="Q18" s="88"/>
      <c r="R18" s="88"/>
      <c r="S18" s="88"/>
      <c r="T18" s="88"/>
      <c r="U18" s="88"/>
      <c r="V18" s="89"/>
      <c r="W18" s="90"/>
      <c r="X18" s="90"/>
      <c r="Y18" s="89"/>
      <c r="Z18" s="56"/>
    </row>
    <row r="19" spans="1:26" ht="25.35" customHeight="1">
      <c r="A19" s="59">
        <v>7</v>
      </c>
      <c r="B19" s="104" t="s">
        <v>56</v>
      </c>
      <c r="C19" s="45" t="s">
        <v>137</v>
      </c>
      <c r="D19" s="65">
        <v>3394.62</v>
      </c>
      <c r="E19" s="63" t="s">
        <v>30</v>
      </c>
      <c r="F19" s="76" t="s">
        <v>30</v>
      </c>
      <c r="G19" s="65">
        <v>549</v>
      </c>
      <c r="H19" s="63">
        <v>95</v>
      </c>
      <c r="I19" s="63">
        <f t="shared" si="0"/>
        <v>5.7789473684210524</v>
      </c>
      <c r="J19" s="63">
        <v>15</v>
      </c>
      <c r="K19" s="63">
        <v>1</v>
      </c>
      <c r="L19" s="65">
        <v>3629.92</v>
      </c>
      <c r="M19" s="65">
        <v>591</v>
      </c>
      <c r="N19" s="61">
        <v>44358</v>
      </c>
      <c r="O19" s="60" t="s">
        <v>27</v>
      </c>
      <c r="P19" s="57"/>
      <c r="Q19" s="88"/>
      <c r="R19" s="88"/>
      <c r="S19" s="88"/>
      <c r="T19" s="88"/>
      <c r="U19" s="88"/>
      <c r="V19" s="89"/>
      <c r="W19" s="90"/>
      <c r="X19" s="90"/>
      <c r="Y19" s="89"/>
      <c r="Z19" s="56"/>
    </row>
    <row r="20" spans="1:26" ht="25.35" customHeight="1">
      <c r="A20" s="59">
        <v>8</v>
      </c>
      <c r="B20" s="104">
        <v>6</v>
      </c>
      <c r="C20" s="45" t="s">
        <v>82</v>
      </c>
      <c r="D20" s="65">
        <v>1913.23</v>
      </c>
      <c r="E20" s="63">
        <v>1502.42</v>
      </c>
      <c r="F20" s="76">
        <f>(D20-E20)/E20</f>
        <v>0.27343219605702795</v>
      </c>
      <c r="G20" s="65">
        <v>293</v>
      </c>
      <c r="H20" s="63">
        <v>22</v>
      </c>
      <c r="I20" s="63">
        <f t="shared" si="0"/>
        <v>13.318181818181818</v>
      </c>
      <c r="J20" s="63">
        <v>7</v>
      </c>
      <c r="K20" s="63">
        <v>5</v>
      </c>
      <c r="L20" s="65">
        <v>49748.69</v>
      </c>
      <c r="M20" s="65">
        <v>7800</v>
      </c>
      <c r="N20" s="61">
        <v>44330</v>
      </c>
      <c r="O20" s="60" t="s">
        <v>27</v>
      </c>
      <c r="P20" s="57"/>
      <c r="Q20" s="88"/>
      <c r="R20" s="88"/>
      <c r="S20" s="88"/>
      <c r="T20" s="88"/>
      <c r="U20" s="88"/>
      <c r="V20" s="89"/>
      <c r="W20" s="90"/>
      <c r="X20" s="90"/>
      <c r="Y20" s="89"/>
      <c r="Z20" s="56"/>
    </row>
    <row r="21" spans="1:26" ht="25.35" customHeight="1">
      <c r="A21" s="59">
        <v>9</v>
      </c>
      <c r="B21" s="104">
        <v>11</v>
      </c>
      <c r="C21" s="45" t="s">
        <v>98</v>
      </c>
      <c r="D21" s="65">
        <v>1035</v>
      </c>
      <c r="E21" s="63">
        <v>636</v>
      </c>
      <c r="F21" s="76">
        <f>(D21-E21)/E21</f>
        <v>0.62735849056603776</v>
      </c>
      <c r="G21" s="65">
        <v>154</v>
      </c>
      <c r="H21" s="63" t="s">
        <v>30</v>
      </c>
      <c r="I21" s="63" t="s">
        <v>30</v>
      </c>
      <c r="J21" s="63">
        <v>3</v>
      </c>
      <c r="K21" s="63">
        <v>4</v>
      </c>
      <c r="L21" s="65">
        <v>13739</v>
      </c>
      <c r="M21" s="65">
        <v>2195</v>
      </c>
      <c r="N21" s="61">
        <v>44337</v>
      </c>
      <c r="O21" s="60" t="s">
        <v>31</v>
      </c>
      <c r="P21" s="57"/>
      <c r="Q21" s="88"/>
      <c r="R21" s="88"/>
      <c r="S21" s="88"/>
      <c r="T21" s="88"/>
      <c r="U21" s="88"/>
      <c r="V21" s="89"/>
      <c r="W21" s="90"/>
      <c r="X21" s="90"/>
      <c r="Y21" s="89"/>
      <c r="Z21" s="56"/>
    </row>
    <row r="22" spans="1:26" ht="25.35" customHeight="1">
      <c r="A22" s="59">
        <v>10</v>
      </c>
      <c r="B22" s="104">
        <v>8</v>
      </c>
      <c r="C22" s="45" t="s">
        <v>65</v>
      </c>
      <c r="D22" s="65">
        <v>930.71</v>
      </c>
      <c r="E22" s="63">
        <v>1118.6099999999999</v>
      </c>
      <c r="F22" s="76">
        <f>(D22-E22)/E22</f>
        <v>-0.16797632776392118</v>
      </c>
      <c r="G22" s="65">
        <v>192</v>
      </c>
      <c r="H22" s="63">
        <v>24</v>
      </c>
      <c r="I22" s="63">
        <f>G22/H22</f>
        <v>8</v>
      </c>
      <c r="J22" s="63">
        <v>7</v>
      </c>
      <c r="K22" s="63">
        <v>6</v>
      </c>
      <c r="L22" s="65">
        <v>51944.27</v>
      </c>
      <c r="M22" s="65">
        <v>10735</v>
      </c>
      <c r="N22" s="61">
        <v>44323</v>
      </c>
      <c r="O22" s="77" t="s">
        <v>34</v>
      </c>
      <c r="P22" s="57"/>
      <c r="Q22" s="88"/>
      <c r="R22" s="88"/>
      <c r="S22" s="88"/>
      <c r="T22" s="88"/>
      <c r="U22" s="88"/>
      <c r="V22" s="89"/>
      <c r="W22" s="90"/>
      <c r="X22" s="90"/>
      <c r="Y22" s="89"/>
      <c r="Z22" s="56"/>
    </row>
    <row r="23" spans="1:26" ht="25.35" customHeight="1">
      <c r="A23" s="16"/>
      <c r="B23" s="16"/>
      <c r="C23" s="39" t="s">
        <v>29</v>
      </c>
      <c r="D23" s="58">
        <f>SUM(D13:D22)</f>
        <v>77925.03</v>
      </c>
      <c r="E23" s="58">
        <f t="shared" ref="E23:G23" si="1">SUM(E13:E22)</f>
        <v>47227.590000000004</v>
      </c>
      <c r="F23" s="84">
        <f>(D23-E23)/E23</f>
        <v>0.64998955059955399</v>
      </c>
      <c r="G23" s="58">
        <f t="shared" si="1"/>
        <v>13899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104">
        <v>10</v>
      </c>
      <c r="C25" s="45" t="s">
        <v>110</v>
      </c>
      <c r="D25" s="65">
        <v>826</v>
      </c>
      <c r="E25" s="63">
        <v>753.1</v>
      </c>
      <c r="F25" s="76">
        <f>(D25-E25)/E25</f>
        <v>9.6799893772407344E-2</v>
      </c>
      <c r="G25" s="65">
        <v>120</v>
      </c>
      <c r="H25" s="63">
        <v>7</v>
      </c>
      <c r="I25" s="63">
        <f t="shared" ref="I25:I33" si="2">G25/H25</f>
        <v>17.142857142857142</v>
      </c>
      <c r="J25" s="63">
        <v>3</v>
      </c>
      <c r="K25" s="63">
        <v>3</v>
      </c>
      <c r="L25" s="65">
        <v>7503.71</v>
      </c>
      <c r="M25" s="65">
        <v>1245</v>
      </c>
      <c r="N25" s="61">
        <v>44344</v>
      </c>
      <c r="O25" s="60" t="s">
        <v>27</v>
      </c>
      <c r="P25" s="57"/>
      <c r="Q25" s="88"/>
      <c r="R25" s="88"/>
      <c r="S25" s="88"/>
      <c r="T25" s="88"/>
      <c r="U25" s="88"/>
      <c r="V25" s="89"/>
      <c r="W25" s="90"/>
      <c r="X25" s="90"/>
      <c r="Y25" s="89"/>
      <c r="Z25" s="56"/>
    </row>
    <row r="26" spans="1:26" ht="25.35" customHeight="1">
      <c r="A26" s="59">
        <v>12</v>
      </c>
      <c r="B26" s="104">
        <v>7</v>
      </c>
      <c r="C26" s="78" t="s">
        <v>128</v>
      </c>
      <c r="D26" s="65">
        <v>667.99</v>
      </c>
      <c r="E26" s="63">
        <v>1251.29</v>
      </c>
      <c r="F26" s="76">
        <f>(D26-E26)/E26</f>
        <v>-0.46615892399044184</v>
      </c>
      <c r="G26" s="65">
        <v>106</v>
      </c>
      <c r="H26" s="63">
        <v>12</v>
      </c>
      <c r="I26" s="63">
        <f t="shared" si="2"/>
        <v>8.8333333333333339</v>
      </c>
      <c r="J26" s="63">
        <v>6</v>
      </c>
      <c r="K26" s="63">
        <v>2</v>
      </c>
      <c r="L26" s="65">
        <v>2991.87</v>
      </c>
      <c r="M26" s="65">
        <v>519</v>
      </c>
      <c r="N26" s="61">
        <v>44351</v>
      </c>
      <c r="O26" s="60" t="s">
        <v>27</v>
      </c>
      <c r="P26" s="57"/>
      <c r="Q26" s="88"/>
      <c r="R26" s="88"/>
      <c r="S26" s="88"/>
      <c r="T26" s="88"/>
      <c r="U26" s="88"/>
      <c r="V26" s="89"/>
      <c r="W26" s="90"/>
      <c r="X26" s="56"/>
      <c r="Y26" s="89"/>
      <c r="Z26" s="90"/>
    </row>
    <row r="27" spans="1:26" ht="25.35" customHeight="1">
      <c r="A27" s="59">
        <v>13</v>
      </c>
      <c r="B27" s="104" t="s">
        <v>56</v>
      </c>
      <c r="C27" s="78" t="s">
        <v>141</v>
      </c>
      <c r="D27" s="65">
        <v>518</v>
      </c>
      <c r="E27" s="63" t="s">
        <v>30</v>
      </c>
      <c r="F27" s="76" t="s">
        <v>30</v>
      </c>
      <c r="G27" s="65">
        <v>88</v>
      </c>
      <c r="H27" s="63">
        <v>19</v>
      </c>
      <c r="I27" s="63">
        <f t="shared" si="2"/>
        <v>4.6315789473684212</v>
      </c>
      <c r="J27" s="63">
        <v>7</v>
      </c>
      <c r="K27" s="63">
        <v>1</v>
      </c>
      <c r="L27" s="65">
        <v>1618</v>
      </c>
      <c r="M27" s="65">
        <v>888</v>
      </c>
      <c r="N27" s="61">
        <v>44358</v>
      </c>
      <c r="O27" s="60" t="s">
        <v>49</v>
      </c>
      <c r="P27" s="57"/>
      <c r="Q27" s="88"/>
      <c r="R27" s="88"/>
      <c r="S27" s="88"/>
      <c r="T27" s="88"/>
      <c r="U27" s="88"/>
      <c r="V27" s="89"/>
      <c r="W27" s="90"/>
      <c r="X27" s="56"/>
      <c r="Y27" s="89"/>
      <c r="Z27" s="90"/>
    </row>
    <row r="28" spans="1:26" ht="25.35" customHeight="1">
      <c r="A28" s="59">
        <v>14</v>
      </c>
      <c r="B28" s="104">
        <v>17</v>
      </c>
      <c r="C28" s="45" t="s">
        <v>66</v>
      </c>
      <c r="D28" s="65">
        <v>467.1</v>
      </c>
      <c r="E28" s="63">
        <v>298.39999999999998</v>
      </c>
      <c r="F28" s="76">
        <f t="shared" ref="F28:F35" si="3">(D28-E28)/E28</f>
        <v>0.56534852546916914</v>
      </c>
      <c r="G28" s="65">
        <v>79</v>
      </c>
      <c r="H28" s="63">
        <v>6</v>
      </c>
      <c r="I28" s="63">
        <f t="shared" si="2"/>
        <v>13.166666666666666</v>
      </c>
      <c r="J28" s="63">
        <v>2</v>
      </c>
      <c r="K28" s="63">
        <v>6</v>
      </c>
      <c r="L28" s="65">
        <v>25524.66</v>
      </c>
      <c r="M28" s="65">
        <v>4244</v>
      </c>
      <c r="N28" s="61">
        <v>44323</v>
      </c>
      <c r="O28" s="60" t="s">
        <v>34</v>
      </c>
      <c r="P28" s="57"/>
      <c r="Q28" s="88"/>
      <c r="R28" s="88"/>
      <c r="S28" s="88"/>
      <c r="T28" s="88"/>
      <c r="U28" s="88"/>
      <c r="V28" s="89"/>
      <c r="W28" s="90"/>
      <c r="X28" s="56"/>
      <c r="Y28" s="89"/>
      <c r="Z28" s="90"/>
    </row>
    <row r="29" spans="1:26" ht="25.35" customHeight="1">
      <c r="A29" s="59">
        <v>15</v>
      </c>
      <c r="B29" s="104">
        <v>13</v>
      </c>
      <c r="C29" s="80" t="s">
        <v>46</v>
      </c>
      <c r="D29" s="65">
        <v>362.83</v>
      </c>
      <c r="E29" s="63">
        <v>515.77</v>
      </c>
      <c r="F29" s="76">
        <f t="shared" si="3"/>
        <v>-0.29652752195746168</v>
      </c>
      <c r="G29" s="65">
        <v>64</v>
      </c>
      <c r="H29" s="48">
        <v>8</v>
      </c>
      <c r="I29" s="63">
        <f t="shared" si="2"/>
        <v>8</v>
      </c>
      <c r="J29" s="63">
        <v>2</v>
      </c>
      <c r="K29" s="63">
        <v>7</v>
      </c>
      <c r="L29" s="65">
        <v>43553</v>
      </c>
      <c r="M29" s="65">
        <v>9037</v>
      </c>
      <c r="N29" s="61">
        <v>44316</v>
      </c>
      <c r="O29" s="60" t="s">
        <v>32</v>
      </c>
      <c r="P29" s="57"/>
      <c r="Q29" s="88"/>
      <c r="R29" s="88"/>
      <c r="S29" s="88"/>
      <c r="T29" s="88"/>
      <c r="U29" s="88"/>
      <c r="V29" s="89"/>
      <c r="W29" s="90"/>
      <c r="X29" s="90"/>
      <c r="Y29" s="89"/>
      <c r="Z29" s="56"/>
    </row>
    <row r="30" spans="1:26" ht="25.35" customHeight="1">
      <c r="A30" s="59">
        <v>16</v>
      </c>
      <c r="B30" s="59">
        <v>15</v>
      </c>
      <c r="C30" s="78" t="s">
        <v>115</v>
      </c>
      <c r="D30" s="65">
        <v>336.1</v>
      </c>
      <c r="E30" s="65">
        <v>415.2</v>
      </c>
      <c r="F30" s="76">
        <f t="shared" si="3"/>
        <v>-0.19051059730250475</v>
      </c>
      <c r="G30" s="65">
        <v>70</v>
      </c>
      <c r="H30" s="63">
        <v>8</v>
      </c>
      <c r="I30" s="63">
        <f>G30/H30</f>
        <v>8.75</v>
      </c>
      <c r="J30" s="63">
        <v>4</v>
      </c>
      <c r="K30" s="63">
        <v>3</v>
      </c>
      <c r="L30" s="65">
        <v>2845.97</v>
      </c>
      <c r="M30" s="65">
        <v>548</v>
      </c>
      <c r="N30" s="61">
        <v>44344</v>
      </c>
      <c r="O30" s="60" t="s">
        <v>116</v>
      </c>
      <c r="P30" s="57"/>
      <c r="R30" s="62"/>
      <c r="T30" s="57"/>
      <c r="U30" s="56"/>
      <c r="V30" s="56"/>
      <c r="W30" s="57"/>
      <c r="X30" s="56"/>
      <c r="Y30" s="56"/>
      <c r="Z30" s="56"/>
    </row>
    <row r="31" spans="1:26" ht="25.35" customHeight="1">
      <c r="A31" s="59">
        <v>17</v>
      </c>
      <c r="B31" s="105">
        <v>19</v>
      </c>
      <c r="C31" s="82" t="s">
        <v>67</v>
      </c>
      <c r="D31" s="65">
        <v>317.5</v>
      </c>
      <c r="E31" s="63">
        <v>246.5</v>
      </c>
      <c r="F31" s="76">
        <f t="shared" si="3"/>
        <v>0.28803245436105479</v>
      </c>
      <c r="G31" s="65">
        <v>57</v>
      </c>
      <c r="H31" s="63">
        <v>4</v>
      </c>
      <c r="I31" s="63">
        <f t="shared" si="2"/>
        <v>14.25</v>
      </c>
      <c r="J31" s="63">
        <v>2</v>
      </c>
      <c r="K31" s="63">
        <v>6</v>
      </c>
      <c r="L31" s="65">
        <v>22457</v>
      </c>
      <c r="M31" s="65">
        <v>3936</v>
      </c>
      <c r="N31" s="61">
        <v>44323</v>
      </c>
      <c r="O31" s="60" t="s">
        <v>32</v>
      </c>
      <c r="P31" s="57"/>
      <c r="Q31" s="88"/>
      <c r="R31" s="88"/>
      <c r="S31" s="88"/>
      <c r="T31" s="88"/>
      <c r="U31" s="88"/>
      <c r="V31" s="88"/>
      <c r="W31" s="88"/>
      <c r="X31" s="90"/>
      <c r="Y31" s="89"/>
      <c r="Z31" s="56"/>
    </row>
    <row r="32" spans="1:26" ht="25.35" customHeight="1">
      <c r="A32" s="59">
        <v>18</v>
      </c>
      <c r="B32" s="105">
        <v>21</v>
      </c>
      <c r="C32" s="64" t="s">
        <v>48</v>
      </c>
      <c r="D32" s="65">
        <v>206</v>
      </c>
      <c r="E32" s="63">
        <v>188</v>
      </c>
      <c r="F32" s="76">
        <f t="shared" si="3"/>
        <v>9.5744680851063829E-2</v>
      </c>
      <c r="G32" s="65">
        <v>44</v>
      </c>
      <c r="H32" s="63">
        <v>4</v>
      </c>
      <c r="I32" s="63">
        <f t="shared" si="2"/>
        <v>11</v>
      </c>
      <c r="J32" s="63">
        <v>2</v>
      </c>
      <c r="K32" s="63">
        <v>7</v>
      </c>
      <c r="L32" s="65">
        <v>27465.919999999998</v>
      </c>
      <c r="M32" s="65">
        <v>4839</v>
      </c>
      <c r="N32" s="61">
        <v>44316</v>
      </c>
      <c r="O32" s="60" t="s">
        <v>49</v>
      </c>
      <c r="P32" s="57"/>
      <c r="Q32" s="88"/>
      <c r="R32" s="88"/>
      <c r="S32" s="88"/>
      <c r="T32" s="88"/>
      <c r="U32" s="88"/>
      <c r="V32" s="88"/>
      <c r="W32" s="88"/>
      <c r="X32" s="90"/>
      <c r="Y32" s="89"/>
      <c r="Z32" s="56"/>
    </row>
    <row r="33" spans="1:26" ht="25.35" customHeight="1">
      <c r="A33" s="59">
        <v>19</v>
      </c>
      <c r="B33" s="104">
        <v>26</v>
      </c>
      <c r="C33" s="78" t="s">
        <v>40</v>
      </c>
      <c r="D33" s="65">
        <v>163.25</v>
      </c>
      <c r="E33" s="63">
        <v>83.25</v>
      </c>
      <c r="F33" s="76">
        <f t="shared" si="3"/>
        <v>0.96096096096096095</v>
      </c>
      <c r="G33" s="65">
        <v>54</v>
      </c>
      <c r="H33" s="63">
        <v>6</v>
      </c>
      <c r="I33" s="63">
        <f t="shared" si="2"/>
        <v>9</v>
      </c>
      <c r="J33" s="63">
        <v>3</v>
      </c>
      <c r="K33" s="63" t="s">
        <v>30</v>
      </c>
      <c r="L33" s="65">
        <v>115589.82</v>
      </c>
      <c r="M33" s="65">
        <v>23383</v>
      </c>
      <c r="N33" s="61">
        <v>44106</v>
      </c>
      <c r="O33" s="60" t="s">
        <v>37</v>
      </c>
      <c r="P33" s="57"/>
      <c r="Q33" s="88"/>
      <c r="R33" s="88"/>
      <c r="S33" s="88"/>
      <c r="T33" s="88"/>
      <c r="U33" s="88"/>
      <c r="V33" s="88"/>
      <c r="W33" s="88"/>
      <c r="X33" s="90"/>
      <c r="Y33" s="89"/>
      <c r="Z33" s="56"/>
    </row>
    <row r="34" spans="1:26" ht="25.35" customHeight="1">
      <c r="A34" s="59">
        <v>20</v>
      </c>
      <c r="B34" s="106">
        <v>22</v>
      </c>
      <c r="C34" s="92" t="s">
        <v>101</v>
      </c>
      <c r="D34" s="65">
        <v>154</v>
      </c>
      <c r="E34" s="63">
        <v>108.82</v>
      </c>
      <c r="F34" s="76">
        <f t="shared" si="3"/>
        <v>0.41518103289836433</v>
      </c>
      <c r="G34" s="65">
        <v>30</v>
      </c>
      <c r="H34" s="63" t="s">
        <v>30</v>
      </c>
      <c r="I34" s="63" t="s">
        <v>30</v>
      </c>
      <c r="J34" s="63">
        <v>1</v>
      </c>
      <c r="K34" s="63">
        <v>5</v>
      </c>
      <c r="L34" s="65">
        <v>3594.82</v>
      </c>
      <c r="M34" s="65">
        <v>700</v>
      </c>
      <c r="N34" s="61">
        <v>44330</v>
      </c>
      <c r="O34" s="60" t="s">
        <v>102</v>
      </c>
      <c r="P34" s="57"/>
      <c r="Q34" s="88"/>
      <c r="R34" s="88"/>
      <c r="S34" s="88"/>
      <c r="T34" s="88"/>
      <c r="U34" s="88"/>
      <c r="V34" s="88"/>
      <c r="W34" s="88"/>
      <c r="X34" s="90"/>
      <c r="Y34" s="89"/>
      <c r="Z34" s="56"/>
    </row>
    <row r="35" spans="1:26" ht="25.35" customHeight="1">
      <c r="A35" s="16"/>
      <c r="B35" s="16"/>
      <c r="C35" s="39" t="s">
        <v>76</v>
      </c>
      <c r="D35" s="58">
        <f>SUM(D23:D34)</f>
        <v>81943.800000000017</v>
      </c>
      <c r="E35" s="58">
        <f t="shared" ref="E35:G35" si="4">SUM(E23:E34)</f>
        <v>51087.92</v>
      </c>
      <c r="F35" s="108">
        <f t="shared" si="3"/>
        <v>0.60397604756662671</v>
      </c>
      <c r="G35" s="58">
        <f t="shared" si="4"/>
        <v>14611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63" t="s">
        <v>30</v>
      </c>
      <c r="C37" s="92" t="s">
        <v>138</v>
      </c>
      <c r="D37" s="65">
        <v>131.5</v>
      </c>
      <c r="E37" s="63" t="s">
        <v>30</v>
      </c>
      <c r="F37" s="63" t="s">
        <v>30</v>
      </c>
      <c r="G37" s="65">
        <v>78</v>
      </c>
      <c r="H37" s="48">
        <v>4</v>
      </c>
      <c r="I37" s="63">
        <f>G37/H37</f>
        <v>19.5</v>
      </c>
      <c r="J37" s="63">
        <v>3</v>
      </c>
      <c r="K37" s="63" t="s">
        <v>30</v>
      </c>
      <c r="L37" s="65">
        <v>72069.36</v>
      </c>
      <c r="M37" s="65">
        <v>16019</v>
      </c>
      <c r="N37" s="61">
        <v>43749</v>
      </c>
      <c r="O37" s="60" t="s">
        <v>27</v>
      </c>
      <c r="P37" s="57"/>
      <c r="R37" s="62"/>
      <c r="T37" s="57"/>
      <c r="U37" s="56"/>
      <c r="V37" s="56"/>
      <c r="W37" s="57"/>
      <c r="X37" s="56"/>
      <c r="Y37" s="56"/>
      <c r="Z37" s="56"/>
    </row>
    <row r="38" spans="1:26" ht="25.35" customHeight="1">
      <c r="A38" s="59">
        <v>22</v>
      </c>
      <c r="B38" s="105">
        <v>9</v>
      </c>
      <c r="C38" s="78" t="s">
        <v>124</v>
      </c>
      <c r="D38" s="65">
        <v>117.95</v>
      </c>
      <c r="E38" s="63">
        <v>813.09</v>
      </c>
      <c r="F38" s="76">
        <f>(D38-E38)/E38</f>
        <v>-0.85493610793393104</v>
      </c>
      <c r="G38" s="65">
        <v>22</v>
      </c>
      <c r="H38" s="63">
        <v>6</v>
      </c>
      <c r="I38" s="63">
        <f t="shared" ref="I38:I45" si="5">G38/H38</f>
        <v>3.6666666666666665</v>
      </c>
      <c r="J38" s="63">
        <v>5</v>
      </c>
      <c r="K38" s="63">
        <v>2</v>
      </c>
      <c r="L38" s="65">
        <v>1854.39</v>
      </c>
      <c r="M38" s="65">
        <v>818</v>
      </c>
      <c r="N38" s="61">
        <v>44351</v>
      </c>
      <c r="O38" s="60" t="s">
        <v>37</v>
      </c>
      <c r="P38" s="57"/>
      <c r="R38" s="62"/>
      <c r="T38" s="57"/>
      <c r="U38" s="56"/>
      <c r="V38" s="56"/>
      <c r="W38" s="57"/>
      <c r="X38" s="56"/>
      <c r="Y38" s="56"/>
      <c r="Z38" s="56"/>
    </row>
    <row r="39" spans="1:26" ht="25.35" customHeight="1">
      <c r="A39" s="59">
        <v>23</v>
      </c>
      <c r="B39" s="63" t="s">
        <v>30</v>
      </c>
      <c r="C39" s="92" t="s">
        <v>139</v>
      </c>
      <c r="D39" s="65">
        <v>89</v>
      </c>
      <c r="E39" s="63" t="s">
        <v>30</v>
      </c>
      <c r="F39" s="63" t="s">
        <v>30</v>
      </c>
      <c r="G39" s="65">
        <v>60</v>
      </c>
      <c r="H39" s="48">
        <v>6</v>
      </c>
      <c r="I39" s="63">
        <f t="shared" si="5"/>
        <v>10</v>
      </c>
      <c r="J39" s="63">
        <v>3</v>
      </c>
      <c r="K39" s="63" t="s">
        <v>30</v>
      </c>
      <c r="L39" s="65">
        <v>43967.68</v>
      </c>
      <c r="M39" s="65">
        <v>10357</v>
      </c>
      <c r="N39" s="61">
        <v>43763</v>
      </c>
      <c r="O39" s="60" t="s">
        <v>27</v>
      </c>
      <c r="P39" s="57"/>
      <c r="R39" s="62"/>
      <c r="T39" s="57"/>
      <c r="U39" s="56"/>
      <c r="V39" s="56"/>
      <c r="W39" s="57"/>
      <c r="X39" s="56"/>
      <c r="Y39" s="56"/>
      <c r="Z39" s="56"/>
    </row>
    <row r="40" spans="1:26" ht="25.35" customHeight="1">
      <c r="A40" s="59">
        <v>24</v>
      </c>
      <c r="B40" s="105">
        <v>34</v>
      </c>
      <c r="C40" s="92" t="s">
        <v>41</v>
      </c>
      <c r="D40" s="65">
        <v>42.75</v>
      </c>
      <c r="E40" s="63">
        <v>37.700000000000003</v>
      </c>
      <c r="F40" s="76">
        <f>(D40-E40)/E40</f>
        <v>0.13395225464190974</v>
      </c>
      <c r="G40" s="65">
        <v>8</v>
      </c>
      <c r="H40" s="63">
        <v>1</v>
      </c>
      <c r="I40" s="63">
        <f t="shared" si="5"/>
        <v>8</v>
      </c>
      <c r="J40" s="63">
        <v>1</v>
      </c>
      <c r="K40" s="63" t="s">
        <v>30</v>
      </c>
      <c r="L40" s="65">
        <v>66306.47</v>
      </c>
      <c r="M40" s="65">
        <v>14247</v>
      </c>
      <c r="N40" s="61">
        <v>44113</v>
      </c>
      <c r="O40" s="60" t="s">
        <v>27</v>
      </c>
      <c r="P40" s="57"/>
      <c r="R40" s="62"/>
      <c r="T40" s="57"/>
      <c r="U40" s="56"/>
      <c r="V40" s="56"/>
      <c r="W40" s="57"/>
      <c r="X40" s="56"/>
      <c r="Y40" s="56"/>
      <c r="Z40" s="56"/>
    </row>
    <row r="41" spans="1:26" ht="24.6" customHeight="1">
      <c r="A41" s="59">
        <v>25</v>
      </c>
      <c r="B41" s="59">
        <v>38</v>
      </c>
      <c r="C41" s="45" t="s">
        <v>142</v>
      </c>
      <c r="D41" s="65">
        <v>42.5</v>
      </c>
      <c r="E41" s="65">
        <v>14</v>
      </c>
      <c r="F41" s="76">
        <f>(D41-E41)/E41</f>
        <v>2.0357142857142856</v>
      </c>
      <c r="G41" s="65">
        <v>10</v>
      </c>
      <c r="H41" s="48">
        <v>2</v>
      </c>
      <c r="I41" s="63">
        <f>G41/H41</f>
        <v>5</v>
      </c>
      <c r="J41" s="63">
        <v>2</v>
      </c>
      <c r="K41" s="63">
        <v>2</v>
      </c>
      <c r="L41" s="65">
        <v>56.5</v>
      </c>
      <c r="M41" s="65">
        <v>12</v>
      </c>
      <c r="N41" s="61">
        <v>44351</v>
      </c>
      <c r="O41" s="60" t="s">
        <v>89</v>
      </c>
      <c r="P41" s="57"/>
      <c r="R41" s="62"/>
      <c r="T41" s="57"/>
      <c r="U41" s="56"/>
      <c r="V41" s="56"/>
      <c r="W41" s="56"/>
      <c r="X41" s="56"/>
      <c r="Y41" s="56"/>
      <c r="Z41" s="57"/>
    </row>
    <row r="42" spans="1:26" ht="25.35" customHeight="1">
      <c r="A42" s="59">
        <v>26</v>
      </c>
      <c r="B42" s="63" t="s">
        <v>30</v>
      </c>
      <c r="C42" s="92" t="s">
        <v>140</v>
      </c>
      <c r="D42" s="65">
        <v>40</v>
      </c>
      <c r="E42" s="63" t="s">
        <v>30</v>
      </c>
      <c r="F42" s="63" t="s">
        <v>30</v>
      </c>
      <c r="G42" s="65">
        <v>20</v>
      </c>
      <c r="H42" s="48">
        <v>2</v>
      </c>
      <c r="I42" s="63">
        <f t="shared" si="5"/>
        <v>10</v>
      </c>
      <c r="J42" s="63">
        <v>2</v>
      </c>
      <c r="K42" s="63" t="s">
        <v>30</v>
      </c>
      <c r="L42" s="65">
        <v>89592</v>
      </c>
      <c r="M42" s="65">
        <v>20810</v>
      </c>
      <c r="N42" s="61">
        <v>43875</v>
      </c>
      <c r="O42" s="60" t="s">
        <v>37</v>
      </c>
      <c r="P42" s="57"/>
      <c r="R42" s="62"/>
      <c r="T42" s="57"/>
      <c r="U42" s="56"/>
      <c r="V42" s="56"/>
      <c r="W42" s="57"/>
      <c r="X42" s="56"/>
      <c r="Y42" s="56"/>
      <c r="Z42" s="56"/>
    </row>
    <row r="43" spans="1:26" ht="25.35" customHeight="1">
      <c r="A43" s="59">
        <v>27</v>
      </c>
      <c r="B43" s="106">
        <v>37</v>
      </c>
      <c r="C43" s="78" t="s">
        <v>58</v>
      </c>
      <c r="D43" s="65">
        <v>24</v>
      </c>
      <c r="E43" s="63">
        <v>24</v>
      </c>
      <c r="F43" s="76">
        <f>(D43-E43)/E43</f>
        <v>0</v>
      </c>
      <c r="G43" s="65">
        <v>7</v>
      </c>
      <c r="H43" s="48">
        <v>1</v>
      </c>
      <c r="I43" s="63">
        <f t="shared" si="5"/>
        <v>7</v>
      </c>
      <c r="J43" s="63">
        <v>1</v>
      </c>
      <c r="K43" s="63" t="s">
        <v>30</v>
      </c>
      <c r="L43" s="65">
        <v>49186</v>
      </c>
      <c r="M43" s="65">
        <v>9170</v>
      </c>
      <c r="N43" s="61">
        <v>43805</v>
      </c>
      <c r="O43" s="60" t="s">
        <v>37</v>
      </c>
      <c r="P43" s="57"/>
      <c r="Q43" s="88"/>
      <c r="R43" s="88"/>
      <c r="S43" s="88"/>
      <c r="T43" s="88"/>
      <c r="U43" s="88"/>
      <c r="V43" s="89"/>
      <c r="W43" s="90"/>
      <c r="X43" s="91"/>
      <c r="Y43" s="89"/>
      <c r="Z43" s="56"/>
    </row>
    <row r="44" spans="1:26" ht="24.75" customHeight="1">
      <c r="A44" s="59">
        <v>28</v>
      </c>
      <c r="B44" s="105">
        <v>27</v>
      </c>
      <c r="C44" s="81" t="s">
        <v>77</v>
      </c>
      <c r="D44" s="65">
        <v>9</v>
      </c>
      <c r="E44" s="63">
        <v>71</v>
      </c>
      <c r="F44" s="76">
        <f>(D44-E44)/E44</f>
        <v>-0.87323943661971826</v>
      </c>
      <c r="G44" s="65">
        <v>2</v>
      </c>
      <c r="H44" s="63">
        <v>1</v>
      </c>
      <c r="I44" s="63">
        <f t="shared" si="5"/>
        <v>2</v>
      </c>
      <c r="J44" s="63">
        <v>1</v>
      </c>
      <c r="K44" s="63">
        <v>6</v>
      </c>
      <c r="L44" s="65">
        <v>14888</v>
      </c>
      <c r="M44" s="65">
        <v>2377</v>
      </c>
      <c r="N44" s="61">
        <v>44323</v>
      </c>
      <c r="O44" s="60" t="s">
        <v>33</v>
      </c>
      <c r="P44" s="57"/>
      <c r="R44" s="62"/>
      <c r="T44" s="57"/>
      <c r="U44" s="56"/>
      <c r="V44" s="56"/>
      <c r="W44" s="56"/>
      <c r="X44" s="57"/>
      <c r="Y44" s="56"/>
      <c r="Z44" s="56"/>
    </row>
    <row r="45" spans="1:26" ht="25.35" customHeight="1">
      <c r="A45" s="59">
        <v>29</v>
      </c>
      <c r="B45" s="104">
        <v>32</v>
      </c>
      <c r="C45" s="45" t="s">
        <v>104</v>
      </c>
      <c r="D45" s="65">
        <v>7</v>
      </c>
      <c r="E45" s="63">
        <v>46.9</v>
      </c>
      <c r="F45" s="76">
        <f>(D45-E45)/E45</f>
        <v>-0.85074626865671643</v>
      </c>
      <c r="G45" s="65">
        <v>1</v>
      </c>
      <c r="H45" s="63">
        <v>1</v>
      </c>
      <c r="I45" s="63">
        <f t="shared" si="5"/>
        <v>1</v>
      </c>
      <c r="J45" s="63">
        <v>1</v>
      </c>
      <c r="K45" s="63">
        <v>4</v>
      </c>
      <c r="L45" s="65">
        <v>4995.68</v>
      </c>
      <c r="M45" s="65">
        <v>797</v>
      </c>
      <c r="N45" s="61">
        <v>44337</v>
      </c>
      <c r="O45" s="60" t="s">
        <v>37</v>
      </c>
      <c r="P45" s="57"/>
      <c r="R45" s="62"/>
      <c r="T45" s="57"/>
      <c r="U45" s="56"/>
      <c r="V45" s="56"/>
      <c r="W45" s="56"/>
      <c r="X45" s="56"/>
      <c r="Y45" s="57"/>
      <c r="Z45" s="56"/>
    </row>
    <row r="46" spans="1:26" ht="25.35" customHeight="1">
      <c r="A46" s="16"/>
      <c r="B46" s="16"/>
      <c r="C46" s="39" t="s">
        <v>144</v>
      </c>
      <c r="D46" s="58">
        <f>SUM(D35:D45)</f>
        <v>82447.500000000015</v>
      </c>
      <c r="E46" s="58">
        <f t="shared" ref="E46:G46" si="6">SUM(E35:E45)</f>
        <v>52094.609999999993</v>
      </c>
      <c r="F46" s="84">
        <f>(D46-E46)/E46</f>
        <v>0.58264933742665559</v>
      </c>
      <c r="G46" s="58">
        <f t="shared" si="6"/>
        <v>14819</v>
      </c>
      <c r="H46" s="58"/>
      <c r="I46" s="19"/>
      <c r="J46" s="18"/>
      <c r="K46" s="20"/>
      <c r="L46" s="21"/>
      <c r="M46" s="25"/>
      <c r="N46" s="22"/>
      <c r="O46" s="77"/>
    </row>
    <row r="47" spans="1:26" ht="23.1" customHeight="1"/>
    <row r="48" spans="1:26" ht="17.25" customHeight="1"/>
    <row r="62" spans="18:18">
      <c r="R62" s="57"/>
    </row>
    <row r="65" spans="16:16">
      <c r="P65" s="57"/>
    </row>
    <row r="69" spans="16:16" ht="12" customHeight="1"/>
  </sheetData>
  <sortState xmlns:xlrd2="http://schemas.microsoft.com/office/spreadsheetml/2017/richdata2" ref="B13:O45">
    <sortCondition descending="1" ref="D13:D45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8E228-FC14-432A-9E5E-5703553A7DEC}">
  <dimension ref="A1:Z80"/>
  <sheetViews>
    <sheetView topLeftCell="A35" zoomScale="60" zoomScaleNormal="60" workbookViewId="0">
      <selection activeCell="T53" sqref="T53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3.6640625" style="55" customWidth="1"/>
    <col min="24" max="24" width="12" style="55" bestFit="1" customWidth="1"/>
    <col min="25" max="25" width="14.88671875" style="55" customWidth="1"/>
    <col min="26" max="16384" width="8.88671875" style="55"/>
  </cols>
  <sheetData>
    <row r="1" spans="1:26" ht="19.5" customHeight="1">
      <c r="E1" s="2" t="s">
        <v>121</v>
      </c>
      <c r="F1" s="2"/>
      <c r="G1" s="2"/>
      <c r="H1" s="2"/>
      <c r="I1" s="2"/>
    </row>
    <row r="2" spans="1:26" ht="19.5" customHeight="1">
      <c r="E2" s="2" t="s">
        <v>122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119</v>
      </c>
      <c r="E6" s="4" t="s">
        <v>106</v>
      </c>
      <c r="F6" s="177"/>
      <c r="G6" s="4" t="s">
        <v>119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98"/>
      <c r="E9" s="98"/>
      <c r="F9" s="176" t="s">
        <v>15</v>
      </c>
      <c r="G9" s="98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Y9" s="57"/>
    </row>
    <row r="10" spans="1:26">
      <c r="A10" s="174"/>
      <c r="B10" s="174"/>
      <c r="C10" s="177"/>
      <c r="D10" s="99" t="s">
        <v>120</v>
      </c>
      <c r="E10" s="99" t="s">
        <v>107</v>
      </c>
      <c r="F10" s="177"/>
      <c r="G10" s="99" t="s">
        <v>120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Y10" s="57"/>
    </row>
    <row r="11" spans="1:26">
      <c r="A11" s="174"/>
      <c r="B11" s="174"/>
      <c r="C11" s="177"/>
      <c r="D11" s="99" t="s">
        <v>14</v>
      </c>
      <c r="E11" s="4" t="s">
        <v>14</v>
      </c>
      <c r="F11" s="177"/>
      <c r="G11" s="99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Y11" s="57"/>
    </row>
    <row r="12" spans="1:26" ht="15.6" customHeight="1" thickBot="1">
      <c r="A12" s="174"/>
      <c r="B12" s="175"/>
      <c r="C12" s="178"/>
      <c r="D12" s="100"/>
      <c r="E12" s="5" t="s">
        <v>2</v>
      </c>
      <c r="F12" s="178"/>
      <c r="G12" s="100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90"/>
      <c r="X12" s="89"/>
      <c r="Y12" s="90"/>
    </row>
    <row r="13" spans="1:26" ht="25.35" customHeight="1">
      <c r="A13" s="59">
        <v>1</v>
      </c>
      <c r="B13" s="59" t="s">
        <v>56</v>
      </c>
      <c r="C13" s="45" t="s">
        <v>127</v>
      </c>
      <c r="D13" s="65">
        <v>19706.62</v>
      </c>
      <c r="E13" s="63" t="s">
        <v>30</v>
      </c>
      <c r="F13" s="63" t="s">
        <v>30</v>
      </c>
      <c r="G13" s="65">
        <v>3094</v>
      </c>
      <c r="H13" s="63">
        <v>112</v>
      </c>
      <c r="I13" s="63">
        <f t="shared" ref="I13:I22" si="0">G13/H13</f>
        <v>27.625</v>
      </c>
      <c r="J13" s="63">
        <v>14</v>
      </c>
      <c r="K13" s="63">
        <v>1</v>
      </c>
      <c r="L13" s="65">
        <v>23851.15</v>
      </c>
      <c r="M13" s="65">
        <v>3732</v>
      </c>
      <c r="N13" s="61">
        <v>44351</v>
      </c>
      <c r="O13" s="60" t="s">
        <v>34</v>
      </c>
      <c r="P13" s="57"/>
      <c r="Q13" s="88"/>
      <c r="R13" s="88"/>
      <c r="S13" s="88"/>
      <c r="T13" s="88"/>
      <c r="U13" s="88"/>
      <c r="V13" s="89"/>
      <c r="W13" s="90"/>
      <c r="X13" s="89"/>
      <c r="Y13" s="90"/>
      <c r="Z13" s="56"/>
    </row>
    <row r="14" spans="1:26" ht="25.35" customHeight="1">
      <c r="A14" s="59">
        <v>2</v>
      </c>
      <c r="B14" s="59" t="s">
        <v>56</v>
      </c>
      <c r="C14" s="45" t="s">
        <v>123</v>
      </c>
      <c r="D14" s="65">
        <v>9978.2999999999993</v>
      </c>
      <c r="E14" s="63" t="s">
        <v>30</v>
      </c>
      <c r="F14" s="63" t="s">
        <v>30</v>
      </c>
      <c r="G14" s="65">
        <v>2086</v>
      </c>
      <c r="H14" s="63">
        <v>151</v>
      </c>
      <c r="I14" s="63">
        <f t="shared" si="0"/>
        <v>13.814569536423841</v>
      </c>
      <c r="J14" s="63">
        <v>17</v>
      </c>
      <c r="K14" s="63">
        <v>1</v>
      </c>
      <c r="L14" s="65">
        <v>10812</v>
      </c>
      <c r="M14" s="65">
        <v>2253</v>
      </c>
      <c r="N14" s="61">
        <v>44351</v>
      </c>
      <c r="O14" s="60" t="s">
        <v>47</v>
      </c>
      <c r="P14" s="57"/>
      <c r="Q14" s="88"/>
      <c r="R14" s="88"/>
      <c r="S14" s="88"/>
      <c r="T14" s="88"/>
      <c r="U14" s="88"/>
      <c r="V14" s="89"/>
      <c r="W14" s="90"/>
      <c r="X14" s="89"/>
      <c r="Y14" s="90"/>
      <c r="Z14" s="56"/>
    </row>
    <row r="15" spans="1:26" ht="25.35" customHeight="1">
      <c r="A15" s="59">
        <v>3</v>
      </c>
      <c r="B15" s="59">
        <v>1</v>
      </c>
      <c r="C15" s="45" t="s">
        <v>111</v>
      </c>
      <c r="D15" s="65">
        <v>8755.8700000000008</v>
      </c>
      <c r="E15" s="63">
        <v>28462.44</v>
      </c>
      <c r="F15" s="76">
        <f>(D15-E15)/E15</f>
        <v>-0.69237106867858134</v>
      </c>
      <c r="G15" s="65">
        <v>1275</v>
      </c>
      <c r="H15" s="63">
        <v>100</v>
      </c>
      <c r="I15" s="63">
        <f t="shared" si="0"/>
        <v>12.75</v>
      </c>
      <c r="J15" s="63">
        <v>10</v>
      </c>
      <c r="K15" s="63">
        <v>2</v>
      </c>
      <c r="L15" s="65">
        <v>54014</v>
      </c>
      <c r="M15" s="65">
        <v>8031</v>
      </c>
      <c r="N15" s="61">
        <v>44344</v>
      </c>
      <c r="O15" s="60" t="s">
        <v>113</v>
      </c>
      <c r="P15" s="57"/>
      <c r="Q15" s="88"/>
      <c r="R15" s="88"/>
      <c r="S15" s="88"/>
      <c r="T15" s="88"/>
      <c r="U15" s="88"/>
      <c r="V15" s="89"/>
      <c r="W15" s="90"/>
      <c r="X15" s="89"/>
      <c r="Y15" s="90"/>
      <c r="Z15" s="56"/>
    </row>
    <row r="16" spans="1:26" ht="25.35" customHeight="1">
      <c r="A16" s="59">
        <v>4</v>
      </c>
      <c r="B16" s="59">
        <v>2</v>
      </c>
      <c r="C16" s="45" t="s">
        <v>97</v>
      </c>
      <c r="D16" s="65">
        <v>2901.72</v>
      </c>
      <c r="E16" s="63">
        <v>10730.29</v>
      </c>
      <c r="F16" s="76">
        <f>(D16-E16)/E16</f>
        <v>-0.72957674023721641</v>
      </c>
      <c r="G16" s="65">
        <v>615</v>
      </c>
      <c r="H16" s="63">
        <v>78</v>
      </c>
      <c r="I16" s="63">
        <f t="shared" si="0"/>
        <v>7.884615384615385</v>
      </c>
      <c r="J16" s="63">
        <v>13</v>
      </c>
      <c r="K16" s="63">
        <v>3</v>
      </c>
      <c r="L16" s="65">
        <v>40266</v>
      </c>
      <c r="M16" s="65">
        <v>8556</v>
      </c>
      <c r="N16" s="61">
        <v>44337</v>
      </c>
      <c r="O16" s="60" t="s">
        <v>32</v>
      </c>
      <c r="P16" s="57"/>
      <c r="Q16" s="88"/>
      <c r="R16" s="88"/>
      <c r="S16" s="88"/>
      <c r="T16" s="88"/>
      <c r="U16" s="88"/>
      <c r="V16" s="89"/>
      <c r="W16" s="90"/>
      <c r="X16" s="89"/>
      <c r="Y16" s="90"/>
      <c r="Z16" s="56"/>
    </row>
    <row r="17" spans="1:26" ht="25.35" customHeight="1">
      <c r="A17" s="59">
        <v>5</v>
      </c>
      <c r="B17" s="59">
        <v>3</v>
      </c>
      <c r="C17" s="45" t="s">
        <v>112</v>
      </c>
      <c r="D17" s="65">
        <v>2628.05</v>
      </c>
      <c r="E17" s="63">
        <v>5575.23</v>
      </c>
      <c r="F17" s="76">
        <f>(D17-E17)/E17</f>
        <v>-0.52862034391406265</v>
      </c>
      <c r="G17" s="65">
        <v>428</v>
      </c>
      <c r="H17" s="63">
        <v>47</v>
      </c>
      <c r="I17" s="63">
        <f t="shared" si="0"/>
        <v>9.1063829787234045</v>
      </c>
      <c r="J17" s="63">
        <v>10</v>
      </c>
      <c r="K17" s="63">
        <v>2</v>
      </c>
      <c r="L17" s="65">
        <v>11931</v>
      </c>
      <c r="M17" s="65">
        <v>2043</v>
      </c>
      <c r="N17" s="61">
        <v>44344</v>
      </c>
      <c r="O17" s="60" t="s">
        <v>32</v>
      </c>
      <c r="P17" s="57"/>
      <c r="Q17" s="88"/>
      <c r="R17" s="88"/>
      <c r="S17" s="88"/>
      <c r="T17" s="88"/>
      <c r="U17" s="88"/>
      <c r="V17" s="89"/>
      <c r="W17" s="90"/>
      <c r="X17" s="89"/>
      <c r="Y17" s="90"/>
      <c r="Z17" s="56"/>
    </row>
    <row r="18" spans="1:26" ht="25.35" customHeight="1">
      <c r="A18" s="59">
        <v>6</v>
      </c>
      <c r="B18" s="59">
        <v>4</v>
      </c>
      <c r="C18" s="45" t="s">
        <v>82</v>
      </c>
      <c r="D18" s="65">
        <v>1502.42</v>
      </c>
      <c r="E18" s="63">
        <v>4894.42</v>
      </c>
      <c r="F18" s="76">
        <f>(D18-E18)/E18</f>
        <v>-0.69303410822937139</v>
      </c>
      <c r="G18" s="65">
        <v>240</v>
      </c>
      <c r="H18" s="63">
        <v>26</v>
      </c>
      <c r="I18" s="63">
        <f t="shared" si="0"/>
        <v>9.2307692307692299</v>
      </c>
      <c r="J18" s="63">
        <v>9</v>
      </c>
      <c r="K18" s="63">
        <v>4</v>
      </c>
      <c r="L18" s="65">
        <v>46755.77</v>
      </c>
      <c r="M18" s="65">
        <v>7325</v>
      </c>
      <c r="N18" s="61">
        <v>44330</v>
      </c>
      <c r="O18" s="60" t="s">
        <v>27</v>
      </c>
      <c r="P18" s="57"/>
      <c r="Q18" s="88"/>
      <c r="R18" s="88"/>
      <c r="S18" s="88"/>
      <c r="T18" s="88"/>
      <c r="U18" s="88"/>
      <c r="V18" s="89"/>
      <c r="W18" s="90"/>
      <c r="X18" s="89"/>
      <c r="Y18" s="90"/>
      <c r="Z18" s="56"/>
    </row>
    <row r="19" spans="1:26" ht="25.35" customHeight="1">
      <c r="A19" s="59">
        <v>7</v>
      </c>
      <c r="B19" s="59" t="s">
        <v>56</v>
      </c>
      <c r="C19" s="45" t="s">
        <v>128</v>
      </c>
      <c r="D19" s="65">
        <v>1251.29</v>
      </c>
      <c r="E19" s="63" t="s">
        <v>30</v>
      </c>
      <c r="F19" s="63" t="s">
        <v>30</v>
      </c>
      <c r="G19" s="65">
        <v>217</v>
      </c>
      <c r="H19" s="63">
        <v>61</v>
      </c>
      <c r="I19" s="63">
        <f t="shared" si="0"/>
        <v>3.557377049180328</v>
      </c>
      <c r="J19" s="63">
        <v>13</v>
      </c>
      <c r="K19" s="63">
        <v>1</v>
      </c>
      <c r="L19" s="65">
        <v>1414.14</v>
      </c>
      <c r="M19" s="65">
        <v>246</v>
      </c>
      <c r="N19" s="61">
        <v>44351</v>
      </c>
      <c r="O19" s="77" t="s">
        <v>27</v>
      </c>
      <c r="P19" s="57"/>
      <c r="Q19" s="88"/>
      <c r="R19" s="88"/>
      <c r="S19" s="88"/>
      <c r="T19" s="88"/>
      <c r="U19" s="88"/>
      <c r="V19" s="89"/>
      <c r="W19" s="90"/>
      <c r="X19" s="89"/>
      <c r="Y19" s="90"/>
      <c r="Z19" s="56"/>
    </row>
    <row r="20" spans="1:26" ht="25.35" customHeight="1">
      <c r="A20" s="59">
        <v>8</v>
      </c>
      <c r="B20" s="59">
        <v>5</v>
      </c>
      <c r="C20" s="45" t="s">
        <v>65</v>
      </c>
      <c r="D20" s="65">
        <v>1118.6099999999999</v>
      </c>
      <c r="E20" s="63">
        <v>4147.8500000000004</v>
      </c>
      <c r="F20" s="76">
        <f>(D20-E20)/E20</f>
        <v>-0.7303157057270635</v>
      </c>
      <c r="G20" s="65">
        <v>223</v>
      </c>
      <c r="H20" s="63">
        <v>49</v>
      </c>
      <c r="I20" s="63">
        <f t="shared" si="0"/>
        <v>4.5510204081632653</v>
      </c>
      <c r="J20" s="63">
        <v>9</v>
      </c>
      <c r="K20" s="63">
        <v>5</v>
      </c>
      <c r="L20" s="65">
        <v>50586.22</v>
      </c>
      <c r="M20" s="65">
        <v>10442</v>
      </c>
      <c r="N20" s="61">
        <v>44323</v>
      </c>
      <c r="O20" s="60" t="s">
        <v>34</v>
      </c>
      <c r="P20" s="57"/>
      <c r="Q20" s="88"/>
      <c r="R20" s="88"/>
      <c r="S20" s="88"/>
      <c r="T20" s="88"/>
      <c r="U20" s="88"/>
      <c r="V20" s="89"/>
      <c r="W20" s="90"/>
      <c r="X20" s="89"/>
      <c r="Y20" s="90"/>
      <c r="Z20" s="56"/>
    </row>
    <row r="21" spans="1:26" ht="25.35" customHeight="1">
      <c r="A21" s="59">
        <v>9</v>
      </c>
      <c r="B21" s="59" t="s">
        <v>56</v>
      </c>
      <c r="C21" s="78" t="s">
        <v>124</v>
      </c>
      <c r="D21" s="65">
        <v>813.09</v>
      </c>
      <c r="E21" s="63" t="s">
        <v>30</v>
      </c>
      <c r="F21" s="63" t="s">
        <v>30</v>
      </c>
      <c r="G21" s="65">
        <v>129</v>
      </c>
      <c r="H21" s="63">
        <v>60</v>
      </c>
      <c r="I21" s="63">
        <f t="shared" si="0"/>
        <v>2.15</v>
      </c>
      <c r="J21" s="63">
        <v>12</v>
      </c>
      <c r="K21" s="63">
        <v>1</v>
      </c>
      <c r="L21" s="65">
        <v>813.09</v>
      </c>
      <c r="M21" s="65">
        <v>129</v>
      </c>
      <c r="N21" s="61">
        <v>44351</v>
      </c>
      <c r="O21" s="60" t="s">
        <v>37</v>
      </c>
      <c r="P21" s="57"/>
      <c r="Q21" s="88"/>
      <c r="R21" s="88"/>
      <c r="S21" s="88"/>
      <c r="T21" s="88"/>
      <c r="U21" s="88"/>
      <c r="V21" s="89"/>
      <c r="W21" s="90"/>
      <c r="X21" s="89"/>
      <c r="Y21" s="56"/>
      <c r="Z21" s="90"/>
    </row>
    <row r="22" spans="1:26" ht="25.35" customHeight="1">
      <c r="A22" s="59">
        <v>10</v>
      </c>
      <c r="B22" s="59">
        <v>6</v>
      </c>
      <c r="C22" s="78" t="s">
        <v>110</v>
      </c>
      <c r="D22" s="65">
        <v>753.1</v>
      </c>
      <c r="E22" s="63">
        <v>3496.08</v>
      </c>
      <c r="F22" s="76">
        <f>(D22-E22)/E22</f>
        <v>-0.78458730921489217</v>
      </c>
      <c r="G22" s="65">
        <v>121</v>
      </c>
      <c r="H22" s="63">
        <v>20</v>
      </c>
      <c r="I22" s="63">
        <f t="shared" si="0"/>
        <v>6.05</v>
      </c>
      <c r="J22" s="63">
        <v>6</v>
      </c>
      <c r="K22" s="63">
        <v>2</v>
      </c>
      <c r="L22" s="65">
        <v>6009.22</v>
      </c>
      <c r="M22" s="65">
        <v>1005</v>
      </c>
      <c r="N22" s="61">
        <v>44344</v>
      </c>
      <c r="O22" s="60" t="s">
        <v>27</v>
      </c>
      <c r="P22" s="57"/>
      <c r="Q22" s="88"/>
      <c r="R22" s="88"/>
      <c r="S22" s="88"/>
      <c r="T22" s="88"/>
      <c r="U22" s="88"/>
      <c r="V22" s="89"/>
      <c r="W22" s="90"/>
      <c r="X22" s="89"/>
      <c r="Y22" s="56"/>
      <c r="Z22" s="90"/>
    </row>
    <row r="23" spans="1:26" ht="25.35" customHeight="1">
      <c r="A23" s="16"/>
      <c r="B23" s="16"/>
      <c r="C23" s="39" t="s">
        <v>29</v>
      </c>
      <c r="D23" s="58">
        <f>SUM(D13:D22)</f>
        <v>49409.07</v>
      </c>
      <c r="E23" s="58">
        <f t="shared" ref="E23:G23" si="1">SUM(E13:E22)</f>
        <v>57306.30999999999</v>
      </c>
      <c r="F23" s="84">
        <f>(D23-E23)/E23</f>
        <v>-0.13780751194763705</v>
      </c>
      <c r="G23" s="58">
        <f t="shared" si="1"/>
        <v>8428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>
        <v>7</v>
      </c>
      <c r="C25" s="45" t="s">
        <v>98</v>
      </c>
      <c r="D25" s="65">
        <v>636</v>
      </c>
      <c r="E25" s="63">
        <v>2804</v>
      </c>
      <c r="F25" s="76">
        <f t="shared" ref="F25:F31" si="2">(D25-E25)/E25</f>
        <v>-0.77318116975748929</v>
      </c>
      <c r="G25" s="65">
        <v>99</v>
      </c>
      <c r="H25" s="63" t="s">
        <v>30</v>
      </c>
      <c r="I25" s="63" t="s">
        <v>30</v>
      </c>
      <c r="J25" s="63">
        <v>3</v>
      </c>
      <c r="K25" s="63">
        <v>3</v>
      </c>
      <c r="L25" s="65">
        <v>12261</v>
      </c>
      <c r="M25" s="65">
        <v>1969</v>
      </c>
      <c r="N25" s="61">
        <v>44337</v>
      </c>
      <c r="O25" s="60" t="s">
        <v>31</v>
      </c>
      <c r="P25" s="57"/>
      <c r="Q25" s="88"/>
      <c r="R25" s="88"/>
      <c r="S25" s="88"/>
      <c r="T25" s="88"/>
      <c r="U25" s="88"/>
      <c r="V25" s="89"/>
      <c r="W25" s="90"/>
      <c r="X25" s="89"/>
      <c r="Y25" s="56"/>
      <c r="Z25" s="90"/>
    </row>
    <row r="26" spans="1:26" ht="25.35" customHeight="1">
      <c r="A26" s="59">
        <v>12</v>
      </c>
      <c r="B26" s="59">
        <v>21</v>
      </c>
      <c r="C26" s="82" t="s">
        <v>38</v>
      </c>
      <c r="D26" s="65">
        <v>611</v>
      </c>
      <c r="E26" s="63">
        <v>368</v>
      </c>
      <c r="F26" s="76">
        <f t="shared" si="2"/>
        <v>0.66032608695652173</v>
      </c>
      <c r="G26" s="65">
        <v>131</v>
      </c>
      <c r="H26" s="63">
        <v>2</v>
      </c>
      <c r="I26" s="63">
        <f>G26/H26</f>
        <v>65.5</v>
      </c>
      <c r="J26" s="63">
        <v>2</v>
      </c>
      <c r="K26" s="63">
        <v>6</v>
      </c>
      <c r="L26" s="65">
        <v>22498.82</v>
      </c>
      <c r="M26" s="65">
        <v>4066</v>
      </c>
      <c r="N26" s="61">
        <v>44316</v>
      </c>
      <c r="O26" s="60" t="s">
        <v>37</v>
      </c>
      <c r="P26" s="57"/>
      <c r="Q26" s="88"/>
      <c r="R26" s="88"/>
      <c r="S26" s="88"/>
      <c r="T26" s="88"/>
      <c r="U26" s="88"/>
      <c r="V26" s="89"/>
      <c r="W26" s="90"/>
      <c r="X26" s="89"/>
      <c r="Y26" s="56"/>
      <c r="Z26" s="90"/>
    </row>
    <row r="27" spans="1:26" ht="25.35" customHeight="1">
      <c r="A27" s="59">
        <v>13</v>
      </c>
      <c r="B27" s="59">
        <v>8</v>
      </c>
      <c r="C27" s="80" t="s">
        <v>46</v>
      </c>
      <c r="D27" s="65">
        <v>515.77</v>
      </c>
      <c r="E27" s="63">
        <v>2403.42</v>
      </c>
      <c r="F27" s="76">
        <f t="shared" si="2"/>
        <v>-0.7854016360020305</v>
      </c>
      <c r="G27" s="65">
        <v>105</v>
      </c>
      <c r="H27" s="48">
        <v>26</v>
      </c>
      <c r="I27" s="63">
        <f>G27/H27</f>
        <v>4.0384615384615383</v>
      </c>
      <c r="J27" s="63">
        <v>7</v>
      </c>
      <c r="K27" s="63">
        <v>6</v>
      </c>
      <c r="L27" s="65">
        <v>42934</v>
      </c>
      <c r="M27" s="65">
        <v>8908</v>
      </c>
      <c r="N27" s="61">
        <v>44316</v>
      </c>
      <c r="O27" s="60" t="s">
        <v>32</v>
      </c>
      <c r="P27" s="57"/>
      <c r="Q27" s="88"/>
      <c r="R27" s="88"/>
      <c r="S27" s="88"/>
      <c r="T27" s="88"/>
      <c r="U27" s="88"/>
      <c r="V27" s="89"/>
      <c r="W27" s="90"/>
      <c r="X27" s="89"/>
      <c r="Y27" s="90"/>
      <c r="Z27" s="56"/>
    </row>
    <row r="28" spans="1:26" ht="25.35" customHeight="1">
      <c r="A28" s="59">
        <v>14</v>
      </c>
      <c r="B28" s="59">
        <v>13</v>
      </c>
      <c r="C28" s="78" t="s">
        <v>114</v>
      </c>
      <c r="D28" s="65">
        <v>501.41</v>
      </c>
      <c r="E28" s="63">
        <v>1309.3699999999999</v>
      </c>
      <c r="F28" s="76">
        <f t="shared" si="2"/>
        <v>-0.61706011287871254</v>
      </c>
      <c r="G28" s="65">
        <v>95</v>
      </c>
      <c r="H28" s="63">
        <v>13</v>
      </c>
      <c r="I28" s="63">
        <f>G28/H28</f>
        <v>7.3076923076923075</v>
      </c>
      <c r="J28" s="63">
        <v>3</v>
      </c>
      <c r="K28" s="63">
        <v>2</v>
      </c>
      <c r="L28" s="65">
        <v>2213.38</v>
      </c>
      <c r="M28" s="65">
        <v>415</v>
      </c>
      <c r="N28" s="61">
        <v>44344</v>
      </c>
      <c r="O28" s="60" t="s">
        <v>49</v>
      </c>
      <c r="P28" s="57"/>
      <c r="Q28" s="88"/>
      <c r="R28" s="88"/>
      <c r="S28" s="88"/>
      <c r="T28" s="88"/>
      <c r="U28" s="88"/>
      <c r="V28" s="89"/>
      <c r="W28" s="90"/>
      <c r="X28" s="89"/>
      <c r="Y28" s="90"/>
      <c r="Z28" s="56"/>
    </row>
    <row r="29" spans="1:26" ht="25.35" customHeight="1">
      <c r="A29" s="59">
        <v>15</v>
      </c>
      <c r="B29" s="59">
        <v>11</v>
      </c>
      <c r="C29" s="78" t="s">
        <v>115</v>
      </c>
      <c r="D29" s="65">
        <v>415.2</v>
      </c>
      <c r="E29" s="63">
        <v>1441.93</v>
      </c>
      <c r="F29" s="76">
        <f t="shared" si="2"/>
        <v>-0.7120525961731845</v>
      </c>
      <c r="G29" s="65">
        <v>82</v>
      </c>
      <c r="H29" s="63">
        <v>24</v>
      </c>
      <c r="I29" s="63">
        <f>G29/H29</f>
        <v>3.4166666666666665</v>
      </c>
      <c r="J29" s="63">
        <v>6</v>
      </c>
      <c r="K29" s="63">
        <v>2</v>
      </c>
      <c r="L29" s="65">
        <v>2509.87</v>
      </c>
      <c r="M29" s="65">
        <v>478</v>
      </c>
      <c r="N29" s="61">
        <v>44344</v>
      </c>
      <c r="O29" s="60" t="s">
        <v>116</v>
      </c>
      <c r="P29" s="57"/>
      <c r="R29" s="62"/>
      <c r="T29" s="57"/>
      <c r="U29" s="56"/>
      <c r="V29" s="56"/>
      <c r="W29" s="57"/>
      <c r="X29" s="56"/>
      <c r="Y29" s="56"/>
      <c r="Z29" s="56"/>
    </row>
    <row r="30" spans="1:26" ht="25.35" customHeight="1">
      <c r="A30" s="59">
        <v>16</v>
      </c>
      <c r="B30" s="93">
        <v>12</v>
      </c>
      <c r="C30" s="78" t="s">
        <v>117</v>
      </c>
      <c r="D30" s="65">
        <v>301</v>
      </c>
      <c r="E30" s="63">
        <v>1332.5</v>
      </c>
      <c r="F30" s="76">
        <f t="shared" si="2"/>
        <v>-0.77410881801125708</v>
      </c>
      <c r="G30" s="65">
        <v>52</v>
      </c>
      <c r="H30" s="63" t="s">
        <v>30</v>
      </c>
      <c r="I30" s="63" t="s">
        <v>30</v>
      </c>
      <c r="J30" s="63" t="s">
        <v>30</v>
      </c>
      <c r="K30" s="63">
        <v>2</v>
      </c>
      <c r="L30" s="65">
        <v>2332</v>
      </c>
      <c r="M30" s="65">
        <v>475</v>
      </c>
      <c r="N30" s="61">
        <v>44344</v>
      </c>
      <c r="O30" s="60" t="s">
        <v>60</v>
      </c>
      <c r="P30" s="57"/>
      <c r="Q30" s="88"/>
      <c r="R30" s="88"/>
      <c r="S30" s="88"/>
      <c r="T30" s="88"/>
      <c r="U30" s="88"/>
      <c r="V30" s="89"/>
      <c r="W30" s="90"/>
      <c r="X30" s="89"/>
      <c r="Y30" s="90"/>
      <c r="Z30" s="56"/>
    </row>
    <row r="31" spans="1:26" ht="25.35" customHeight="1">
      <c r="A31" s="59">
        <v>17</v>
      </c>
      <c r="B31" s="93">
        <v>15</v>
      </c>
      <c r="C31" s="78" t="s">
        <v>66</v>
      </c>
      <c r="D31" s="65">
        <v>298.39999999999998</v>
      </c>
      <c r="E31" s="63">
        <v>921.04</v>
      </c>
      <c r="F31" s="76">
        <f t="shared" si="2"/>
        <v>-0.67601841396682016</v>
      </c>
      <c r="G31" s="65">
        <v>47</v>
      </c>
      <c r="H31" s="63">
        <v>9</v>
      </c>
      <c r="I31" s="63">
        <f>G31/H31</f>
        <v>5.2222222222222223</v>
      </c>
      <c r="J31" s="63">
        <v>2</v>
      </c>
      <c r="K31" s="63">
        <v>5</v>
      </c>
      <c r="L31" s="65">
        <v>24951.07</v>
      </c>
      <c r="M31" s="65">
        <v>4142</v>
      </c>
      <c r="N31" s="61">
        <v>44323</v>
      </c>
      <c r="O31" s="60" t="s">
        <v>34</v>
      </c>
      <c r="P31" s="57"/>
      <c r="Q31" s="88"/>
      <c r="R31" s="88"/>
      <c r="S31" s="88"/>
      <c r="T31" s="88"/>
      <c r="U31" s="88"/>
      <c r="V31" s="89"/>
      <c r="W31" s="90"/>
      <c r="X31" s="89"/>
      <c r="Y31" s="90"/>
      <c r="Z31" s="56"/>
    </row>
    <row r="32" spans="1:26" ht="25.35" customHeight="1">
      <c r="A32" s="59">
        <v>18</v>
      </c>
      <c r="B32" s="63" t="s">
        <v>30</v>
      </c>
      <c r="C32" s="45" t="s">
        <v>74</v>
      </c>
      <c r="D32" s="65">
        <v>254</v>
      </c>
      <c r="E32" s="63" t="s">
        <v>30</v>
      </c>
      <c r="F32" s="63" t="s">
        <v>30</v>
      </c>
      <c r="G32" s="65">
        <v>52</v>
      </c>
      <c r="H32" s="63" t="s">
        <v>30</v>
      </c>
      <c r="I32" s="63" t="s">
        <v>30</v>
      </c>
      <c r="J32" s="63" t="s">
        <v>30</v>
      </c>
      <c r="K32" s="63">
        <v>6</v>
      </c>
      <c r="L32" s="65">
        <v>2184.4</v>
      </c>
      <c r="M32" s="65">
        <v>428</v>
      </c>
      <c r="N32" s="61">
        <v>44316</v>
      </c>
      <c r="O32" s="60" t="s">
        <v>60</v>
      </c>
      <c r="P32" s="57"/>
      <c r="Q32" s="88"/>
      <c r="R32" s="88"/>
      <c r="S32" s="88"/>
      <c r="T32" s="88"/>
      <c r="U32" s="88"/>
      <c r="V32" s="89"/>
      <c r="W32" s="90"/>
      <c r="X32" s="89"/>
      <c r="Y32" s="90"/>
      <c r="Z32" s="56"/>
    </row>
    <row r="33" spans="1:26" ht="25.35" customHeight="1">
      <c r="A33" s="59">
        <v>19</v>
      </c>
      <c r="B33" s="93">
        <v>20</v>
      </c>
      <c r="C33" s="81" t="s">
        <v>67</v>
      </c>
      <c r="D33" s="65">
        <v>246.5</v>
      </c>
      <c r="E33" s="63">
        <v>508.5</v>
      </c>
      <c r="F33" s="76">
        <f>(D33-E33)/E33</f>
        <v>-0.51524090462143557</v>
      </c>
      <c r="G33" s="65">
        <v>48</v>
      </c>
      <c r="H33" s="63">
        <v>6</v>
      </c>
      <c r="I33" s="63">
        <f>G33/H33</f>
        <v>8</v>
      </c>
      <c r="J33" s="63">
        <v>2</v>
      </c>
      <c r="K33" s="63">
        <v>5</v>
      </c>
      <c r="L33" s="65">
        <v>21998</v>
      </c>
      <c r="M33" s="65">
        <v>3852</v>
      </c>
      <c r="N33" s="61">
        <v>44323</v>
      </c>
      <c r="O33" s="60" t="s">
        <v>32</v>
      </c>
      <c r="P33" s="57"/>
      <c r="Q33" s="88"/>
      <c r="R33" s="88"/>
      <c r="S33" s="88"/>
      <c r="T33" s="88"/>
      <c r="U33" s="88"/>
      <c r="V33" s="89"/>
      <c r="W33" s="90"/>
      <c r="X33" s="89"/>
      <c r="Y33" s="90"/>
      <c r="Z33" s="56"/>
    </row>
    <row r="34" spans="1:26" ht="25.35" customHeight="1">
      <c r="A34" s="59">
        <v>20</v>
      </c>
      <c r="B34" s="93">
        <v>9</v>
      </c>
      <c r="C34" s="45" t="s">
        <v>95</v>
      </c>
      <c r="D34" s="65">
        <v>210.4</v>
      </c>
      <c r="E34" s="63">
        <v>2145.63</v>
      </c>
      <c r="F34" s="76">
        <f>(D34-E34)/E34</f>
        <v>-0.90194022268517871</v>
      </c>
      <c r="G34" s="65">
        <v>33</v>
      </c>
      <c r="H34" s="63">
        <v>4</v>
      </c>
      <c r="I34" s="63">
        <f>G34/H34</f>
        <v>8.25</v>
      </c>
      <c r="J34" s="63">
        <v>2</v>
      </c>
      <c r="K34" s="63">
        <v>3</v>
      </c>
      <c r="L34" s="65">
        <v>13967.46</v>
      </c>
      <c r="M34" s="65">
        <v>2169</v>
      </c>
      <c r="N34" s="61">
        <v>44337</v>
      </c>
      <c r="O34" s="60" t="s">
        <v>27</v>
      </c>
      <c r="P34" s="57"/>
      <c r="Q34" s="88"/>
      <c r="R34" s="88"/>
      <c r="S34" s="88"/>
      <c r="T34" s="88"/>
      <c r="U34" s="88"/>
      <c r="V34" s="89"/>
      <c r="W34" s="90"/>
      <c r="X34" s="89"/>
      <c r="Y34" s="90"/>
      <c r="Z34" s="56"/>
    </row>
    <row r="35" spans="1:26" ht="25.35" customHeight="1">
      <c r="A35" s="16"/>
      <c r="B35" s="16"/>
      <c r="C35" s="39" t="s">
        <v>76</v>
      </c>
      <c r="D35" s="58">
        <f>SUM(D23:D34)</f>
        <v>53398.75</v>
      </c>
      <c r="E35" s="58">
        <f t="shared" ref="E35" si="3">SUM(E23:E34)</f>
        <v>70540.699999999983</v>
      </c>
      <c r="F35" s="84">
        <f>(D35-E35)/E35</f>
        <v>-0.24300793726175082</v>
      </c>
      <c r="G35" s="58">
        <f>SUM(G23:G34)</f>
        <v>9172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59">
        <v>22</v>
      </c>
      <c r="C37" s="92" t="s">
        <v>48</v>
      </c>
      <c r="D37" s="65">
        <v>188</v>
      </c>
      <c r="E37" s="63">
        <v>229.5</v>
      </c>
      <c r="F37" s="76">
        <f>(D37-E37)/E37</f>
        <v>-0.18082788671023964</v>
      </c>
      <c r="G37" s="65">
        <v>31</v>
      </c>
      <c r="H37" s="63">
        <v>4</v>
      </c>
      <c r="I37" s="63">
        <f>G37/H37</f>
        <v>7.75</v>
      </c>
      <c r="J37" s="63">
        <v>2</v>
      </c>
      <c r="K37" s="63">
        <v>6</v>
      </c>
      <c r="L37" s="65">
        <v>27175.919999999998</v>
      </c>
      <c r="M37" s="65">
        <v>4778</v>
      </c>
      <c r="N37" s="61">
        <v>44316</v>
      </c>
      <c r="O37" s="60" t="s">
        <v>49</v>
      </c>
      <c r="P37" s="57"/>
      <c r="Q37" s="88"/>
      <c r="R37" s="88"/>
      <c r="S37" s="88"/>
      <c r="T37" s="88"/>
      <c r="U37" s="88"/>
      <c r="V37" s="89"/>
      <c r="W37" s="91"/>
      <c r="X37" s="89"/>
      <c r="Y37" s="90"/>
      <c r="Z37" s="56"/>
    </row>
    <row r="38" spans="1:26" ht="25.35" customHeight="1">
      <c r="A38" s="59">
        <v>22</v>
      </c>
      <c r="B38" s="66" t="s">
        <v>30</v>
      </c>
      <c r="C38" s="92" t="s">
        <v>101</v>
      </c>
      <c r="D38" s="65">
        <v>108.82</v>
      </c>
      <c r="E38" s="63" t="s">
        <v>30</v>
      </c>
      <c r="F38" s="63" t="s">
        <v>30</v>
      </c>
      <c r="G38" s="65">
        <v>20</v>
      </c>
      <c r="H38" s="63" t="s">
        <v>30</v>
      </c>
      <c r="I38" s="63" t="s">
        <v>30</v>
      </c>
      <c r="J38" s="63">
        <v>3</v>
      </c>
      <c r="K38" s="63">
        <v>4</v>
      </c>
      <c r="L38" s="65">
        <v>3440.82</v>
      </c>
      <c r="M38" s="65">
        <v>670</v>
      </c>
      <c r="N38" s="61">
        <v>44330</v>
      </c>
      <c r="O38" s="60" t="s">
        <v>102</v>
      </c>
      <c r="P38" s="57"/>
      <c r="Q38" s="88"/>
      <c r="R38" s="88"/>
      <c r="S38" s="88"/>
      <c r="T38" s="88"/>
      <c r="U38" s="88"/>
      <c r="V38" s="89"/>
      <c r="W38" s="91"/>
      <c r="X38" s="89"/>
      <c r="Y38" s="90"/>
      <c r="Z38" s="56"/>
    </row>
    <row r="39" spans="1:26" ht="25.35" customHeight="1">
      <c r="A39" s="59">
        <v>23</v>
      </c>
      <c r="B39" s="93">
        <v>16</v>
      </c>
      <c r="C39" s="78" t="s">
        <v>96</v>
      </c>
      <c r="D39" s="65">
        <v>96.95</v>
      </c>
      <c r="E39" s="63">
        <v>830.55</v>
      </c>
      <c r="F39" s="76">
        <f>(D39-E39)/E39</f>
        <v>-0.88327012220817525</v>
      </c>
      <c r="G39" s="65">
        <v>14</v>
      </c>
      <c r="H39" s="63">
        <v>7</v>
      </c>
      <c r="I39" s="63">
        <f>G39/H39</f>
        <v>2</v>
      </c>
      <c r="J39" s="63">
        <v>3</v>
      </c>
      <c r="K39" s="63">
        <v>3</v>
      </c>
      <c r="L39" s="65">
        <v>7001.26</v>
      </c>
      <c r="M39" s="65">
        <v>1179</v>
      </c>
      <c r="N39" s="61">
        <v>44337</v>
      </c>
      <c r="O39" s="60" t="s">
        <v>27</v>
      </c>
      <c r="P39" s="57"/>
      <c r="R39" s="62"/>
      <c r="T39" s="57"/>
      <c r="U39" s="56"/>
      <c r="V39" s="56"/>
      <c r="W39" s="57"/>
      <c r="X39" s="56"/>
      <c r="Y39" s="56"/>
      <c r="Z39" s="56"/>
    </row>
    <row r="40" spans="1:26" ht="25.35" customHeight="1">
      <c r="A40" s="59">
        <v>24</v>
      </c>
      <c r="B40" s="93">
        <v>25</v>
      </c>
      <c r="C40" s="78" t="s">
        <v>103</v>
      </c>
      <c r="D40" s="65">
        <v>92</v>
      </c>
      <c r="E40" s="65">
        <v>187</v>
      </c>
      <c r="F40" s="76">
        <f>(D40-E40)/E40</f>
        <v>-0.50802139037433158</v>
      </c>
      <c r="G40" s="65">
        <v>17</v>
      </c>
      <c r="H40" s="63" t="s">
        <v>30</v>
      </c>
      <c r="I40" s="63" t="s">
        <v>30</v>
      </c>
      <c r="J40" s="63" t="s">
        <v>30</v>
      </c>
      <c r="K40" s="63">
        <v>3</v>
      </c>
      <c r="L40" s="65">
        <v>1921</v>
      </c>
      <c r="M40" s="65">
        <v>357</v>
      </c>
      <c r="N40" s="61">
        <v>44337</v>
      </c>
      <c r="O40" s="60" t="s">
        <v>60</v>
      </c>
      <c r="P40" s="57"/>
      <c r="R40" s="62"/>
      <c r="T40" s="57"/>
      <c r="U40" s="56"/>
      <c r="V40" s="56"/>
      <c r="W40" s="57"/>
      <c r="X40" s="56"/>
      <c r="Y40" s="56"/>
      <c r="Z40" s="56"/>
    </row>
    <row r="41" spans="1:26" ht="25.35" customHeight="1">
      <c r="A41" s="59">
        <v>25</v>
      </c>
      <c r="B41" s="93">
        <v>10</v>
      </c>
      <c r="C41" s="92" t="s">
        <v>63</v>
      </c>
      <c r="D41" s="65">
        <v>86.3</v>
      </c>
      <c r="E41" s="63">
        <v>1881.54</v>
      </c>
      <c r="F41" s="76">
        <f>(D41-E41)/E41</f>
        <v>-0.9541333163259883</v>
      </c>
      <c r="G41" s="65">
        <v>13</v>
      </c>
      <c r="H41" s="48">
        <v>2</v>
      </c>
      <c r="I41" s="63">
        <f>G41/H41</f>
        <v>6.5</v>
      </c>
      <c r="J41" s="63">
        <v>2</v>
      </c>
      <c r="K41" s="63">
        <v>5</v>
      </c>
      <c r="L41" s="65">
        <v>50258.18</v>
      </c>
      <c r="M41" s="65">
        <v>7307</v>
      </c>
      <c r="N41" s="61">
        <v>44323</v>
      </c>
      <c r="O41" s="75" t="s">
        <v>64</v>
      </c>
      <c r="P41" s="57"/>
      <c r="R41" s="62"/>
      <c r="T41" s="57"/>
      <c r="U41" s="56"/>
      <c r="V41" s="56"/>
      <c r="W41" s="57"/>
      <c r="X41" s="56"/>
      <c r="Y41" s="56"/>
      <c r="Z41" s="56"/>
    </row>
    <row r="42" spans="1:26" ht="25.35" customHeight="1">
      <c r="A42" s="59">
        <v>26</v>
      </c>
      <c r="B42" s="93">
        <v>19</v>
      </c>
      <c r="C42" s="78" t="s">
        <v>40</v>
      </c>
      <c r="D42" s="65">
        <v>83.25</v>
      </c>
      <c r="E42" s="63">
        <v>561.65</v>
      </c>
      <c r="F42" s="76">
        <f>(D42-E42)/E42</f>
        <v>-0.85177601709249529</v>
      </c>
      <c r="G42" s="65">
        <v>17</v>
      </c>
      <c r="H42" s="63">
        <v>3</v>
      </c>
      <c r="I42" s="63">
        <f>G42/H42</f>
        <v>5.666666666666667</v>
      </c>
      <c r="J42" s="63">
        <v>1</v>
      </c>
      <c r="K42" s="63" t="s">
        <v>30</v>
      </c>
      <c r="L42" s="65">
        <v>115349.07</v>
      </c>
      <c r="M42" s="65">
        <v>23305</v>
      </c>
      <c r="N42" s="61">
        <v>44106</v>
      </c>
      <c r="O42" s="60" t="s">
        <v>37</v>
      </c>
      <c r="P42" s="57"/>
      <c r="R42" s="62"/>
      <c r="T42" s="57"/>
      <c r="U42" s="56"/>
      <c r="V42" s="56"/>
      <c r="W42" s="57"/>
      <c r="X42" s="56"/>
      <c r="Y42" s="56"/>
      <c r="Z42" s="56"/>
    </row>
    <row r="43" spans="1:26" ht="25.35" customHeight="1">
      <c r="A43" s="59">
        <v>27</v>
      </c>
      <c r="B43" s="93">
        <v>14</v>
      </c>
      <c r="C43" s="82" t="s">
        <v>77</v>
      </c>
      <c r="D43" s="65">
        <v>71</v>
      </c>
      <c r="E43" s="63">
        <v>1140.0999999999999</v>
      </c>
      <c r="F43" s="76">
        <f>(D43-E43)/E43</f>
        <v>-0.93772476098587842</v>
      </c>
      <c r="G43" s="65">
        <v>15</v>
      </c>
      <c r="H43" s="63">
        <v>3</v>
      </c>
      <c r="I43" s="63">
        <f>G43/H43</f>
        <v>5</v>
      </c>
      <c r="J43" s="63">
        <v>2</v>
      </c>
      <c r="K43" s="63">
        <v>5</v>
      </c>
      <c r="L43" s="65">
        <v>14833</v>
      </c>
      <c r="M43" s="65">
        <v>2367</v>
      </c>
      <c r="N43" s="61">
        <v>44323</v>
      </c>
      <c r="O43" s="60" t="s">
        <v>33</v>
      </c>
      <c r="P43" s="57"/>
      <c r="R43" s="62"/>
      <c r="T43" s="57"/>
      <c r="U43" s="56"/>
      <c r="V43" s="56"/>
      <c r="W43" s="57"/>
      <c r="X43" s="56"/>
      <c r="Y43" s="56"/>
      <c r="Z43" s="56"/>
    </row>
    <row r="44" spans="1:26" ht="25.35" customHeight="1">
      <c r="A44" s="59">
        <v>28</v>
      </c>
      <c r="B44" s="63" t="s">
        <v>30</v>
      </c>
      <c r="C44" s="64" t="s">
        <v>126</v>
      </c>
      <c r="D44" s="65">
        <v>68</v>
      </c>
      <c r="E44" s="63" t="s">
        <v>30</v>
      </c>
      <c r="F44" s="63" t="s">
        <v>30</v>
      </c>
      <c r="G44" s="65">
        <v>34</v>
      </c>
      <c r="H44" s="48">
        <v>3</v>
      </c>
      <c r="I44" s="63">
        <f>G44/H44</f>
        <v>11.333333333333334</v>
      </c>
      <c r="J44" s="63">
        <v>2</v>
      </c>
      <c r="K44" s="63" t="s">
        <v>30</v>
      </c>
      <c r="L44" s="65">
        <v>19674</v>
      </c>
      <c r="M44" s="65">
        <v>4597</v>
      </c>
      <c r="N44" s="61">
        <v>44057</v>
      </c>
      <c r="O44" s="77" t="s">
        <v>37</v>
      </c>
      <c r="P44" s="57"/>
      <c r="R44" s="62"/>
      <c r="T44" s="57"/>
      <c r="U44" s="56"/>
      <c r="V44" s="56"/>
      <c r="W44" s="56"/>
      <c r="X44" s="57"/>
      <c r="Y44" s="56"/>
      <c r="Z44" s="56"/>
    </row>
    <row r="45" spans="1:26" ht="25.2" customHeight="1">
      <c r="A45" s="59">
        <v>29</v>
      </c>
      <c r="B45" s="66" t="s">
        <v>30</v>
      </c>
      <c r="C45" s="78" t="s">
        <v>129</v>
      </c>
      <c r="D45" s="65">
        <v>65</v>
      </c>
      <c r="E45" s="63" t="s">
        <v>30</v>
      </c>
      <c r="F45" s="63" t="s">
        <v>30</v>
      </c>
      <c r="G45" s="65">
        <v>31</v>
      </c>
      <c r="H45" s="48">
        <v>6</v>
      </c>
      <c r="I45" s="63">
        <f>G45/H45</f>
        <v>5.166666666666667</v>
      </c>
      <c r="J45" s="63">
        <v>3</v>
      </c>
      <c r="K45" s="63" t="s">
        <v>30</v>
      </c>
      <c r="L45" s="65">
        <v>333936.03000000003</v>
      </c>
      <c r="M45" s="65">
        <v>71238</v>
      </c>
      <c r="N45" s="61">
        <v>43700</v>
      </c>
      <c r="O45" s="60" t="s">
        <v>64</v>
      </c>
      <c r="P45" s="57"/>
      <c r="Q45" s="88"/>
      <c r="R45" s="88"/>
      <c r="S45" s="88"/>
      <c r="T45" s="88"/>
      <c r="U45" s="88"/>
      <c r="V45" s="89"/>
      <c r="W45" s="90"/>
      <c r="X45" s="89"/>
      <c r="Y45" s="90"/>
      <c r="Z45" s="56"/>
    </row>
    <row r="46" spans="1:26" ht="25.35" customHeight="1">
      <c r="A46" s="59">
        <v>30</v>
      </c>
      <c r="B46" s="59">
        <v>27</v>
      </c>
      <c r="C46" s="78" t="s">
        <v>73</v>
      </c>
      <c r="D46" s="65">
        <v>58</v>
      </c>
      <c r="E46" s="65">
        <v>130</v>
      </c>
      <c r="F46" s="76">
        <f>(D46-E46)/E46</f>
        <v>-0.55384615384615388</v>
      </c>
      <c r="G46" s="65">
        <v>12</v>
      </c>
      <c r="H46" s="63" t="s">
        <v>30</v>
      </c>
      <c r="I46" s="63" t="s">
        <v>30</v>
      </c>
      <c r="J46" s="63" t="s">
        <v>30</v>
      </c>
      <c r="K46" s="63">
        <v>5</v>
      </c>
      <c r="L46" s="65">
        <v>2176.5</v>
      </c>
      <c r="M46" s="65">
        <v>405</v>
      </c>
      <c r="N46" s="61">
        <v>44323</v>
      </c>
      <c r="O46" s="60" t="s">
        <v>60</v>
      </c>
      <c r="P46" s="57"/>
      <c r="Q46" s="88"/>
      <c r="R46" s="88"/>
      <c r="S46" s="88"/>
      <c r="T46" s="88"/>
      <c r="U46" s="88"/>
      <c r="V46" s="89"/>
      <c r="W46" s="90"/>
      <c r="X46" s="89"/>
      <c r="Y46" s="90"/>
      <c r="Z46" s="56"/>
    </row>
    <row r="47" spans="1:26" ht="25.35" customHeight="1">
      <c r="A47" s="16"/>
      <c r="B47" s="16"/>
      <c r="C47" s="39" t="s">
        <v>131</v>
      </c>
      <c r="D47" s="58">
        <f>SUM(D35:D46)</f>
        <v>54316.07</v>
      </c>
      <c r="E47" s="58">
        <f t="shared" ref="E47:G47" si="4">SUM(E35:E46)</f>
        <v>75501.039999999979</v>
      </c>
      <c r="F47" s="84">
        <f>(D47-E47)/E47</f>
        <v>-0.28059176403397867</v>
      </c>
      <c r="G47" s="58">
        <f t="shared" si="4"/>
        <v>9376</v>
      </c>
      <c r="H47" s="58"/>
      <c r="I47" s="19"/>
      <c r="J47" s="18"/>
      <c r="K47" s="20"/>
      <c r="L47" s="21"/>
      <c r="M47" s="25"/>
      <c r="N47" s="22"/>
      <c r="O47" s="77"/>
      <c r="P47" s="57"/>
      <c r="R47" s="57"/>
    </row>
    <row r="48" spans="1:26" ht="14.1" customHeight="1">
      <c r="A48" s="14"/>
      <c r="B48" s="23"/>
      <c r="C48" s="15"/>
      <c r="D48" s="24"/>
      <c r="E48" s="24"/>
      <c r="F48" s="27"/>
      <c r="G48" s="24"/>
      <c r="H48" s="24"/>
      <c r="I48" s="24"/>
      <c r="J48" s="24"/>
      <c r="K48" s="24"/>
      <c r="L48" s="24"/>
      <c r="M48" s="24"/>
      <c r="N48" s="28"/>
      <c r="O48" s="13"/>
    </row>
    <row r="49" spans="1:26" ht="25.35" customHeight="1">
      <c r="A49" s="59">
        <v>31</v>
      </c>
      <c r="B49" s="59">
        <v>24</v>
      </c>
      <c r="C49" s="78" t="s">
        <v>87</v>
      </c>
      <c r="D49" s="65">
        <v>55</v>
      </c>
      <c r="E49" s="65">
        <v>197.8</v>
      </c>
      <c r="F49" s="76">
        <f>(D49-E49)/E49</f>
        <v>-0.7219413549039434</v>
      </c>
      <c r="G49" s="65">
        <v>9</v>
      </c>
      <c r="H49" s="63" t="s">
        <v>30</v>
      </c>
      <c r="I49" s="63" t="s">
        <v>30</v>
      </c>
      <c r="J49" s="63" t="s">
        <v>30</v>
      </c>
      <c r="K49" s="63">
        <v>4</v>
      </c>
      <c r="L49" s="65">
        <v>2318.12</v>
      </c>
      <c r="M49" s="65">
        <v>469</v>
      </c>
      <c r="N49" s="61">
        <v>44330</v>
      </c>
      <c r="O49" s="60" t="s">
        <v>60</v>
      </c>
      <c r="P49" s="57"/>
      <c r="R49" s="62"/>
      <c r="T49" s="57"/>
      <c r="U49" s="56"/>
      <c r="V49" s="56"/>
      <c r="W49" s="56"/>
      <c r="X49" s="57"/>
      <c r="Y49" s="56"/>
      <c r="Z49" s="56"/>
    </row>
    <row r="50" spans="1:26" ht="25.35" customHeight="1">
      <c r="A50" s="59">
        <v>32</v>
      </c>
      <c r="B50" s="59">
        <v>18</v>
      </c>
      <c r="C50" s="78" t="s">
        <v>104</v>
      </c>
      <c r="D50" s="65">
        <v>46.9</v>
      </c>
      <c r="E50" s="63">
        <v>659.15</v>
      </c>
      <c r="F50" s="76">
        <f>(D50-E50)/E50</f>
        <v>-0.92884775847682621</v>
      </c>
      <c r="G50" s="65">
        <v>8</v>
      </c>
      <c r="H50" s="63">
        <v>2</v>
      </c>
      <c r="I50" s="63">
        <f>G50/H50</f>
        <v>4</v>
      </c>
      <c r="J50" s="63">
        <v>1</v>
      </c>
      <c r="K50" s="63">
        <v>3</v>
      </c>
      <c r="L50" s="65">
        <v>4957.4799999999996</v>
      </c>
      <c r="M50" s="65">
        <v>790</v>
      </c>
      <c r="N50" s="61">
        <v>44337</v>
      </c>
      <c r="O50" s="60" t="s">
        <v>37</v>
      </c>
      <c r="P50" s="57"/>
      <c r="Q50" s="88"/>
      <c r="R50" s="88"/>
      <c r="S50" s="88"/>
      <c r="T50" s="88"/>
      <c r="U50" s="88"/>
      <c r="V50" s="89"/>
      <c r="W50" s="90"/>
      <c r="X50" s="89"/>
      <c r="Y50" s="91"/>
      <c r="Z50" s="56"/>
    </row>
    <row r="51" spans="1:26" ht="25.35" customHeight="1">
      <c r="A51" s="59">
        <v>33</v>
      </c>
      <c r="B51" s="66" t="s">
        <v>30</v>
      </c>
      <c r="C51" s="78" t="s">
        <v>130</v>
      </c>
      <c r="D51" s="65">
        <v>44</v>
      </c>
      <c r="E51" s="63" t="s">
        <v>30</v>
      </c>
      <c r="F51" s="63" t="s">
        <v>30</v>
      </c>
      <c r="G51" s="65">
        <v>22</v>
      </c>
      <c r="H51" s="48">
        <v>3</v>
      </c>
      <c r="I51" s="63">
        <f>G51/H51</f>
        <v>7.333333333333333</v>
      </c>
      <c r="J51" s="63">
        <v>1</v>
      </c>
      <c r="K51" s="63" t="s">
        <v>30</v>
      </c>
      <c r="L51" s="65">
        <v>150333.5</v>
      </c>
      <c r="M51" s="65">
        <v>30353</v>
      </c>
      <c r="N51" s="61">
        <v>43721</v>
      </c>
      <c r="O51" s="60" t="s">
        <v>27</v>
      </c>
      <c r="P51" s="57"/>
      <c r="R51" s="62"/>
      <c r="T51" s="57"/>
      <c r="U51" s="56"/>
      <c r="V51" s="56"/>
      <c r="W51" s="56"/>
      <c r="X51" s="57"/>
      <c r="Y51" s="56"/>
      <c r="Z51" s="56"/>
    </row>
    <row r="52" spans="1:26" ht="24.75" customHeight="1">
      <c r="A52" s="59">
        <v>34</v>
      </c>
      <c r="B52" s="93">
        <v>26</v>
      </c>
      <c r="C52" s="64" t="s">
        <v>41</v>
      </c>
      <c r="D52" s="65">
        <v>37.700000000000003</v>
      </c>
      <c r="E52" s="63">
        <v>169</v>
      </c>
      <c r="F52" s="76">
        <f>(D52-E52)/E52</f>
        <v>-0.77692307692307694</v>
      </c>
      <c r="G52" s="65">
        <v>7</v>
      </c>
      <c r="H52" s="63">
        <v>3</v>
      </c>
      <c r="I52" s="63">
        <f>G52/H52</f>
        <v>2.3333333333333335</v>
      </c>
      <c r="J52" s="63">
        <v>1</v>
      </c>
      <c r="K52" s="63" t="s">
        <v>30</v>
      </c>
      <c r="L52" s="65">
        <v>66263.72</v>
      </c>
      <c r="M52" s="65">
        <v>14239</v>
      </c>
      <c r="N52" s="61">
        <v>44113</v>
      </c>
      <c r="O52" s="60" t="s">
        <v>27</v>
      </c>
      <c r="P52" s="57"/>
      <c r="R52" s="62"/>
      <c r="T52" s="57"/>
      <c r="U52" s="56"/>
      <c r="V52" s="56"/>
      <c r="W52" s="56"/>
      <c r="X52" s="56"/>
      <c r="Y52" s="57"/>
      <c r="Z52" s="56"/>
    </row>
    <row r="53" spans="1:26" ht="25.35" customHeight="1">
      <c r="A53" s="59">
        <v>35</v>
      </c>
      <c r="B53" s="66" t="s">
        <v>30</v>
      </c>
      <c r="C53" s="64" t="s">
        <v>125</v>
      </c>
      <c r="D53" s="65">
        <v>36</v>
      </c>
      <c r="E53" s="63" t="s">
        <v>30</v>
      </c>
      <c r="F53" s="63" t="s">
        <v>30</v>
      </c>
      <c r="G53" s="65">
        <v>18</v>
      </c>
      <c r="H53" s="48">
        <v>3</v>
      </c>
      <c r="I53" s="63">
        <f>G53/H53</f>
        <v>6</v>
      </c>
      <c r="J53" s="63">
        <v>2</v>
      </c>
      <c r="K53" s="63" t="s">
        <v>30</v>
      </c>
      <c r="L53" s="65">
        <v>23940</v>
      </c>
      <c r="M53" s="65">
        <v>5632</v>
      </c>
      <c r="N53" s="61">
        <v>44015</v>
      </c>
      <c r="O53" s="60" t="s">
        <v>37</v>
      </c>
      <c r="P53" s="57"/>
      <c r="R53" s="62"/>
      <c r="T53" s="57"/>
      <c r="U53" s="56"/>
      <c r="V53" s="56"/>
      <c r="W53" s="56"/>
      <c r="X53" s="56"/>
      <c r="Y53" s="56"/>
      <c r="Z53" s="57"/>
    </row>
    <row r="54" spans="1:26" ht="24.6" customHeight="1">
      <c r="A54" s="59">
        <v>36</v>
      </c>
      <c r="B54" s="59">
        <v>17</v>
      </c>
      <c r="C54" s="45" t="s">
        <v>99</v>
      </c>
      <c r="D54" s="65">
        <v>29</v>
      </c>
      <c r="E54" s="63">
        <v>757</v>
      </c>
      <c r="F54" s="76">
        <f>(D54-E54)/E54</f>
        <v>-0.96169088507265521</v>
      </c>
      <c r="G54" s="65">
        <v>6</v>
      </c>
      <c r="H54" s="63" t="s">
        <v>30</v>
      </c>
      <c r="I54" s="63" t="s">
        <v>30</v>
      </c>
      <c r="J54" s="63">
        <v>1</v>
      </c>
      <c r="K54" s="63">
        <v>3</v>
      </c>
      <c r="L54" s="65">
        <v>5333</v>
      </c>
      <c r="M54" s="65">
        <v>916</v>
      </c>
      <c r="N54" s="61">
        <v>44337</v>
      </c>
      <c r="O54" s="60" t="s">
        <v>31</v>
      </c>
      <c r="P54" s="57"/>
      <c r="R54" s="62"/>
      <c r="T54" s="57"/>
      <c r="U54" s="56"/>
      <c r="V54" s="56"/>
      <c r="W54" s="57"/>
      <c r="X54" s="56"/>
      <c r="Y54" s="56"/>
      <c r="Z54" s="56"/>
    </row>
    <row r="55" spans="1:26" ht="25.35" customHeight="1">
      <c r="A55" s="59">
        <v>37</v>
      </c>
      <c r="B55" s="66" t="s">
        <v>30</v>
      </c>
      <c r="C55" s="45" t="s">
        <v>58</v>
      </c>
      <c r="D55" s="65">
        <v>24</v>
      </c>
      <c r="E55" s="63" t="s">
        <v>30</v>
      </c>
      <c r="F55" s="63" t="s">
        <v>30</v>
      </c>
      <c r="G55" s="65">
        <v>4</v>
      </c>
      <c r="H55" s="48">
        <v>1</v>
      </c>
      <c r="I55" s="63">
        <f>G55/H55</f>
        <v>4</v>
      </c>
      <c r="J55" s="63">
        <v>1</v>
      </c>
      <c r="K55" s="63" t="s">
        <v>30</v>
      </c>
      <c r="L55" s="65">
        <v>49162</v>
      </c>
      <c r="M55" s="65">
        <v>9163</v>
      </c>
      <c r="N55" s="61">
        <v>43805</v>
      </c>
      <c r="O55" s="60" t="s">
        <v>37</v>
      </c>
      <c r="P55" s="57"/>
      <c r="R55" s="62"/>
      <c r="T55" s="57"/>
      <c r="U55" s="56"/>
      <c r="V55" s="56"/>
      <c r="W55" s="56"/>
      <c r="X55" s="57"/>
      <c r="Y55" s="56"/>
      <c r="Z55" s="56"/>
    </row>
    <row r="56" spans="1:26" ht="24.6" customHeight="1">
      <c r="A56" s="59">
        <v>38</v>
      </c>
      <c r="B56" s="107" t="s">
        <v>56</v>
      </c>
      <c r="C56" s="45" t="s">
        <v>142</v>
      </c>
      <c r="D56" s="65">
        <v>14</v>
      </c>
      <c r="E56" s="63" t="s">
        <v>30</v>
      </c>
      <c r="F56" s="63" t="s">
        <v>30</v>
      </c>
      <c r="G56" s="65">
        <v>2</v>
      </c>
      <c r="H56" s="48">
        <v>2</v>
      </c>
      <c r="I56" s="63">
        <f>G56/H56</f>
        <v>1</v>
      </c>
      <c r="J56" s="63">
        <v>1</v>
      </c>
      <c r="K56" s="63">
        <v>1</v>
      </c>
      <c r="L56" s="65">
        <v>14</v>
      </c>
      <c r="M56" s="65">
        <v>2</v>
      </c>
      <c r="N56" s="61">
        <v>44351</v>
      </c>
      <c r="O56" s="60" t="s">
        <v>89</v>
      </c>
      <c r="P56" s="57"/>
      <c r="R56" s="62"/>
      <c r="T56" s="57"/>
      <c r="U56" s="56"/>
      <c r="V56" s="56"/>
      <c r="W56" s="56"/>
      <c r="X56" s="56"/>
      <c r="Y56" s="56"/>
      <c r="Z56" s="57"/>
    </row>
    <row r="57" spans="1:26" ht="25.35" customHeight="1">
      <c r="A57" s="16"/>
      <c r="B57" s="16"/>
      <c r="C57" s="39" t="s">
        <v>143</v>
      </c>
      <c r="D57" s="58">
        <f>SUM(D47:D56)</f>
        <v>54602.67</v>
      </c>
      <c r="E57" s="58">
        <f t="shared" ref="E57:G57" si="5">SUM(E47:E56)</f>
        <v>77283.989999999976</v>
      </c>
      <c r="F57" s="108">
        <f t="shared" ref="F57" si="6">(D57-E57)/E57</f>
        <v>-0.29348018910514306</v>
      </c>
      <c r="G57" s="58">
        <f t="shared" si="5"/>
        <v>9452</v>
      </c>
      <c r="H57" s="58"/>
      <c r="I57" s="19"/>
      <c r="J57" s="18"/>
      <c r="K57" s="20"/>
      <c r="L57" s="21"/>
      <c r="M57" s="25"/>
      <c r="N57" s="22"/>
      <c r="O57" s="77"/>
    </row>
    <row r="58" spans="1:26" ht="23.1" customHeight="1"/>
    <row r="59" spans="1:26" ht="17.25" customHeight="1"/>
    <row r="73" spans="16:18">
      <c r="R73" s="57"/>
    </row>
    <row r="76" spans="16:18">
      <c r="P76" s="57"/>
    </row>
    <row r="80" spans="16:18" ht="12" customHeight="1"/>
  </sheetData>
  <sortState xmlns:xlrd2="http://schemas.microsoft.com/office/spreadsheetml/2017/richdata2" ref="B13:O55">
    <sortCondition descending="1" ref="D13:D55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D937C-2A4B-4786-BDCC-EE29A45B3130}">
  <dimension ref="A1:Z68"/>
  <sheetViews>
    <sheetView topLeftCell="A19" zoomScale="60" zoomScaleNormal="60" workbookViewId="0">
      <selection activeCell="C42" sqref="C42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2" style="55" bestFit="1" customWidth="1"/>
    <col min="24" max="24" width="14.88671875" style="55" customWidth="1"/>
    <col min="25" max="25" width="13.6640625" style="55" customWidth="1"/>
    <col min="26" max="16384" width="8.88671875" style="55"/>
  </cols>
  <sheetData>
    <row r="1" spans="1:26" ht="19.5" customHeight="1">
      <c r="E1" s="2" t="s">
        <v>108</v>
      </c>
      <c r="F1" s="2"/>
      <c r="G1" s="2"/>
      <c r="H1" s="2"/>
      <c r="I1" s="2"/>
    </row>
    <row r="2" spans="1:26" ht="19.5" customHeight="1">
      <c r="E2" s="2" t="s">
        <v>109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106</v>
      </c>
      <c r="E6" s="4" t="s">
        <v>91</v>
      </c>
      <c r="F6" s="177"/>
      <c r="G6" s="4" t="s">
        <v>106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94"/>
      <c r="E9" s="94"/>
      <c r="F9" s="176" t="s">
        <v>15</v>
      </c>
      <c r="G9" s="94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7"/>
      <c r="Y9" s="56"/>
    </row>
    <row r="10" spans="1:26">
      <c r="A10" s="174"/>
      <c r="B10" s="174"/>
      <c r="C10" s="177"/>
      <c r="D10" s="95" t="s">
        <v>107</v>
      </c>
      <c r="E10" s="95" t="s">
        <v>92</v>
      </c>
      <c r="F10" s="177"/>
      <c r="G10" s="95" t="s">
        <v>107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7"/>
      <c r="Y10" s="56"/>
    </row>
    <row r="11" spans="1:26">
      <c r="A11" s="174"/>
      <c r="B11" s="174"/>
      <c r="C11" s="177"/>
      <c r="D11" s="95" t="s">
        <v>14</v>
      </c>
      <c r="E11" s="4" t="s">
        <v>14</v>
      </c>
      <c r="F11" s="177"/>
      <c r="G11" s="95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7"/>
      <c r="Y11" s="56"/>
    </row>
    <row r="12" spans="1:26" ht="15.6" customHeight="1" thickBot="1">
      <c r="A12" s="174"/>
      <c r="B12" s="175"/>
      <c r="C12" s="178"/>
      <c r="D12" s="96"/>
      <c r="E12" s="5" t="s">
        <v>2</v>
      </c>
      <c r="F12" s="178"/>
      <c r="G12" s="96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89"/>
      <c r="X12" s="90"/>
      <c r="Y12" s="90"/>
    </row>
    <row r="13" spans="1:26" ht="25.35" customHeight="1">
      <c r="A13" s="59">
        <v>1</v>
      </c>
      <c r="B13" s="59" t="s">
        <v>56</v>
      </c>
      <c r="C13" s="45" t="s">
        <v>111</v>
      </c>
      <c r="D13" s="65">
        <v>28462.44</v>
      </c>
      <c r="E13" s="63" t="s">
        <v>30</v>
      </c>
      <c r="F13" s="63" t="s">
        <v>30</v>
      </c>
      <c r="G13" s="65">
        <v>4288</v>
      </c>
      <c r="H13" s="63">
        <v>126</v>
      </c>
      <c r="I13" s="63">
        <f t="shared" ref="I13:I18" si="0">G13/H13</f>
        <v>34.031746031746032</v>
      </c>
      <c r="J13" s="63">
        <v>15</v>
      </c>
      <c r="K13" s="63">
        <v>1</v>
      </c>
      <c r="L13" s="65">
        <v>34106</v>
      </c>
      <c r="M13" s="65">
        <v>4884</v>
      </c>
      <c r="N13" s="61">
        <v>44344</v>
      </c>
      <c r="O13" s="60" t="s">
        <v>113</v>
      </c>
      <c r="P13" s="57"/>
      <c r="Q13" s="88"/>
      <c r="R13" s="88"/>
      <c r="S13" s="88"/>
      <c r="T13" s="88"/>
      <c r="U13" s="88"/>
      <c r="V13" s="89"/>
      <c r="W13" s="89"/>
      <c r="X13" s="90"/>
      <c r="Y13" s="90"/>
      <c r="Z13" s="56"/>
    </row>
    <row r="14" spans="1:26" ht="25.35" customHeight="1">
      <c r="A14" s="59">
        <v>2</v>
      </c>
      <c r="B14" s="59">
        <v>1</v>
      </c>
      <c r="C14" s="45" t="s">
        <v>97</v>
      </c>
      <c r="D14" s="65">
        <v>10730.29</v>
      </c>
      <c r="E14" s="63">
        <v>17480.71</v>
      </c>
      <c r="F14" s="76">
        <f>(D14-E14)/E14</f>
        <v>-0.38616394871832999</v>
      </c>
      <c r="G14" s="65">
        <v>2167</v>
      </c>
      <c r="H14" s="63">
        <v>111</v>
      </c>
      <c r="I14" s="63">
        <f t="shared" si="0"/>
        <v>19.522522522522522</v>
      </c>
      <c r="J14" s="63">
        <v>17</v>
      </c>
      <c r="K14" s="63">
        <v>2</v>
      </c>
      <c r="L14" s="65">
        <v>33170</v>
      </c>
      <c r="M14" s="65">
        <v>6921</v>
      </c>
      <c r="N14" s="61">
        <v>44337</v>
      </c>
      <c r="O14" s="60" t="s">
        <v>32</v>
      </c>
      <c r="P14" s="57"/>
      <c r="Q14" s="88"/>
      <c r="R14" s="88"/>
      <c r="S14" s="88"/>
      <c r="T14" s="88"/>
      <c r="U14" s="88"/>
      <c r="V14" s="89"/>
      <c r="W14" s="89"/>
      <c r="X14" s="90"/>
      <c r="Y14" s="90"/>
      <c r="Z14" s="56"/>
    </row>
    <row r="15" spans="1:26" ht="25.35" customHeight="1">
      <c r="A15" s="59">
        <v>3</v>
      </c>
      <c r="B15" s="59" t="s">
        <v>56</v>
      </c>
      <c r="C15" s="45" t="s">
        <v>112</v>
      </c>
      <c r="D15" s="65">
        <v>5575.23</v>
      </c>
      <c r="E15" s="63" t="s">
        <v>30</v>
      </c>
      <c r="F15" s="63" t="s">
        <v>30</v>
      </c>
      <c r="G15" s="65">
        <v>928</v>
      </c>
      <c r="H15" s="63">
        <v>90</v>
      </c>
      <c r="I15" s="63">
        <f t="shared" si="0"/>
        <v>10.311111111111112</v>
      </c>
      <c r="J15" s="63">
        <v>14</v>
      </c>
      <c r="K15" s="63">
        <v>1</v>
      </c>
      <c r="L15" s="65">
        <v>5887</v>
      </c>
      <c r="M15" s="65">
        <v>983</v>
      </c>
      <c r="N15" s="61">
        <v>44344</v>
      </c>
      <c r="O15" s="60" t="s">
        <v>32</v>
      </c>
      <c r="P15" s="57"/>
      <c r="Q15" s="88"/>
      <c r="R15" s="88"/>
      <c r="S15" s="88"/>
      <c r="T15" s="88"/>
      <c r="U15" s="88"/>
      <c r="V15" s="89"/>
      <c r="W15" s="89"/>
      <c r="X15" s="90"/>
      <c r="Y15" s="90"/>
      <c r="Z15" s="56"/>
    </row>
    <row r="16" spans="1:26" ht="25.35" customHeight="1">
      <c r="A16" s="59">
        <v>4</v>
      </c>
      <c r="B16" s="59">
        <v>2</v>
      </c>
      <c r="C16" s="45" t="s">
        <v>82</v>
      </c>
      <c r="D16" s="65">
        <v>4894.42</v>
      </c>
      <c r="E16" s="63">
        <v>8392</v>
      </c>
      <c r="F16" s="76">
        <f>(D16-E16)/E16</f>
        <v>-0.41677550047664441</v>
      </c>
      <c r="G16" s="65">
        <v>741</v>
      </c>
      <c r="H16" s="63">
        <v>53</v>
      </c>
      <c r="I16" s="63">
        <f t="shared" si="0"/>
        <v>13.981132075471699</v>
      </c>
      <c r="J16" s="63">
        <v>8</v>
      </c>
      <c r="K16" s="63">
        <v>3</v>
      </c>
      <c r="L16" s="65">
        <v>43572.46</v>
      </c>
      <c r="M16" s="65">
        <v>6791</v>
      </c>
      <c r="N16" s="61">
        <v>44330</v>
      </c>
      <c r="O16" s="60" t="s">
        <v>27</v>
      </c>
      <c r="P16" s="57"/>
      <c r="Q16" s="88"/>
      <c r="R16" s="88"/>
      <c r="S16" s="88"/>
      <c r="T16" s="88"/>
      <c r="U16" s="88"/>
      <c r="V16" s="89"/>
      <c r="W16" s="89"/>
      <c r="X16" s="90"/>
      <c r="Y16" s="90"/>
      <c r="Z16" s="56"/>
    </row>
    <row r="17" spans="1:26" ht="25.35" customHeight="1">
      <c r="A17" s="59">
        <v>5</v>
      </c>
      <c r="B17" s="59">
        <v>4</v>
      </c>
      <c r="C17" s="45" t="s">
        <v>65</v>
      </c>
      <c r="D17" s="65">
        <v>4147.8500000000004</v>
      </c>
      <c r="E17" s="63">
        <v>5903.65</v>
      </c>
      <c r="F17" s="76">
        <f>(D17-E17)/E17</f>
        <v>-0.29740922988320773</v>
      </c>
      <c r="G17" s="65">
        <v>826</v>
      </c>
      <c r="H17" s="63">
        <v>66</v>
      </c>
      <c r="I17" s="63">
        <f t="shared" si="0"/>
        <v>12.515151515151516</v>
      </c>
      <c r="J17" s="63">
        <v>10</v>
      </c>
      <c r="K17" s="63">
        <v>4</v>
      </c>
      <c r="L17" s="65">
        <v>48344.57</v>
      </c>
      <c r="M17" s="65">
        <v>9937</v>
      </c>
      <c r="N17" s="61">
        <v>44323</v>
      </c>
      <c r="O17" s="60" t="s">
        <v>34</v>
      </c>
      <c r="P17" s="57"/>
      <c r="Q17" s="88"/>
      <c r="R17" s="88"/>
      <c r="S17" s="88"/>
      <c r="T17" s="88"/>
      <c r="U17" s="88"/>
      <c r="V17" s="89"/>
      <c r="W17" s="89"/>
      <c r="X17" s="90"/>
      <c r="Y17" s="90"/>
      <c r="Z17" s="56"/>
    </row>
    <row r="18" spans="1:26" ht="25.35" customHeight="1">
      <c r="A18" s="59">
        <v>6</v>
      </c>
      <c r="B18" s="59" t="s">
        <v>56</v>
      </c>
      <c r="C18" s="45" t="s">
        <v>110</v>
      </c>
      <c r="D18" s="65">
        <v>3496.08</v>
      </c>
      <c r="E18" s="63" t="s">
        <v>30</v>
      </c>
      <c r="F18" s="63" t="s">
        <v>30</v>
      </c>
      <c r="G18" s="65">
        <v>558</v>
      </c>
      <c r="H18" s="63">
        <v>73</v>
      </c>
      <c r="I18" s="63">
        <f t="shared" si="0"/>
        <v>7.6438356164383565</v>
      </c>
      <c r="J18" s="63">
        <v>13</v>
      </c>
      <c r="K18" s="63">
        <v>1</v>
      </c>
      <c r="L18" s="65">
        <v>3886.28</v>
      </c>
      <c r="M18" s="65">
        <v>625</v>
      </c>
      <c r="N18" s="61">
        <v>44344</v>
      </c>
      <c r="O18" s="60" t="s">
        <v>27</v>
      </c>
      <c r="P18" s="57"/>
      <c r="Q18" s="88"/>
      <c r="R18" s="88"/>
      <c r="S18" s="88"/>
      <c r="T18" s="88"/>
      <c r="U18" s="88"/>
      <c r="V18" s="89"/>
      <c r="W18" s="89"/>
      <c r="X18" s="90"/>
      <c r="Y18" s="90"/>
      <c r="Z18" s="56"/>
    </row>
    <row r="19" spans="1:26" ht="25.35" customHeight="1">
      <c r="A19" s="59">
        <v>7</v>
      </c>
      <c r="B19" s="59">
        <v>5</v>
      </c>
      <c r="C19" s="45" t="s">
        <v>98</v>
      </c>
      <c r="D19" s="65">
        <v>2804</v>
      </c>
      <c r="E19" s="63">
        <v>5453</v>
      </c>
      <c r="F19" s="76">
        <f>(D19-E19)/E19</f>
        <v>-0.48578763983128553</v>
      </c>
      <c r="G19" s="65">
        <v>426</v>
      </c>
      <c r="H19" s="63" t="s">
        <v>30</v>
      </c>
      <c r="I19" s="63" t="s">
        <v>30</v>
      </c>
      <c r="J19" s="63">
        <v>6</v>
      </c>
      <c r="K19" s="63">
        <v>2</v>
      </c>
      <c r="L19" s="65">
        <v>10589</v>
      </c>
      <c r="M19" s="65">
        <v>1681</v>
      </c>
      <c r="N19" s="61">
        <v>44337</v>
      </c>
      <c r="O19" s="77" t="s">
        <v>31</v>
      </c>
      <c r="P19" s="57"/>
      <c r="Q19" s="88"/>
      <c r="R19" s="88"/>
      <c r="S19" s="88"/>
      <c r="T19" s="88"/>
      <c r="U19" s="88"/>
      <c r="V19" s="89"/>
      <c r="W19" s="89"/>
      <c r="X19" s="90"/>
      <c r="Y19" s="90"/>
      <c r="Z19" s="56"/>
    </row>
    <row r="20" spans="1:26" ht="25.35" customHeight="1">
      <c r="A20" s="59">
        <v>8</v>
      </c>
      <c r="B20" s="59">
        <v>8</v>
      </c>
      <c r="C20" s="79" t="s">
        <v>46</v>
      </c>
      <c r="D20" s="65">
        <v>2403.42</v>
      </c>
      <c r="E20" s="63">
        <v>3247.88</v>
      </c>
      <c r="F20" s="76">
        <f>(D20-E20)/E20</f>
        <v>-0.26000344840326611</v>
      </c>
      <c r="G20" s="65">
        <v>478</v>
      </c>
      <c r="H20" s="48">
        <v>50</v>
      </c>
      <c r="I20" s="63">
        <f>G20/H20</f>
        <v>9.56</v>
      </c>
      <c r="J20" s="63">
        <v>12</v>
      </c>
      <c r="K20" s="63">
        <v>5</v>
      </c>
      <c r="L20" s="65">
        <v>41756</v>
      </c>
      <c r="M20" s="65">
        <v>8647</v>
      </c>
      <c r="N20" s="61">
        <v>44316</v>
      </c>
      <c r="O20" s="60" t="s">
        <v>32</v>
      </c>
      <c r="P20" s="57"/>
      <c r="Q20" s="88"/>
      <c r="R20" s="88"/>
      <c r="S20" s="88"/>
      <c r="T20" s="88"/>
      <c r="U20" s="88"/>
      <c r="V20" s="89"/>
      <c r="W20" s="89"/>
      <c r="X20" s="90"/>
      <c r="Y20" s="90"/>
      <c r="Z20" s="56"/>
    </row>
    <row r="21" spans="1:26" ht="25.35" customHeight="1">
      <c r="A21" s="59">
        <v>9</v>
      </c>
      <c r="B21" s="59">
        <v>3</v>
      </c>
      <c r="C21" s="78" t="s">
        <v>95</v>
      </c>
      <c r="D21" s="65">
        <v>2145.63</v>
      </c>
      <c r="E21" s="63">
        <v>6610.59</v>
      </c>
      <c r="F21" s="76">
        <f>(D21-E21)/E21</f>
        <v>-0.67542534024950873</v>
      </c>
      <c r="G21" s="65">
        <v>325</v>
      </c>
      <c r="H21" s="63">
        <v>27</v>
      </c>
      <c r="I21" s="63">
        <f>G21/H21</f>
        <v>12.037037037037036</v>
      </c>
      <c r="J21" s="63">
        <v>9</v>
      </c>
      <c r="K21" s="63">
        <v>2</v>
      </c>
      <c r="L21" s="65">
        <v>12844.11</v>
      </c>
      <c r="M21" s="65">
        <v>1991</v>
      </c>
      <c r="N21" s="61">
        <v>44337</v>
      </c>
      <c r="O21" s="60" t="s">
        <v>27</v>
      </c>
      <c r="P21" s="57"/>
      <c r="Q21" s="88"/>
      <c r="R21" s="88"/>
      <c r="S21" s="88"/>
      <c r="T21" s="88"/>
      <c r="U21" s="88"/>
      <c r="V21" s="89"/>
      <c r="W21" s="89"/>
      <c r="X21" s="90"/>
      <c r="Y21" s="90"/>
      <c r="Z21" s="56"/>
    </row>
    <row r="22" spans="1:26" ht="25.35" customHeight="1">
      <c r="A22" s="59">
        <v>10</v>
      </c>
      <c r="B22" s="59">
        <v>6</v>
      </c>
      <c r="C22" s="92" t="s">
        <v>63</v>
      </c>
      <c r="D22" s="65">
        <v>1881.54</v>
      </c>
      <c r="E22" s="63">
        <v>3596.97</v>
      </c>
      <c r="F22" s="76">
        <f>(D22-E22)/E22</f>
        <v>-0.47690973235806799</v>
      </c>
      <c r="G22" s="65">
        <v>285</v>
      </c>
      <c r="H22" s="48">
        <v>22</v>
      </c>
      <c r="I22" s="63">
        <f>G22/H22</f>
        <v>12.954545454545455</v>
      </c>
      <c r="J22" s="63">
        <v>8</v>
      </c>
      <c r="K22" s="63">
        <v>4</v>
      </c>
      <c r="L22" s="65">
        <v>49428.09</v>
      </c>
      <c r="M22" s="65">
        <v>7172</v>
      </c>
      <c r="N22" s="61">
        <v>44323</v>
      </c>
      <c r="O22" s="75" t="s">
        <v>64</v>
      </c>
      <c r="P22" s="57"/>
      <c r="Q22" s="88"/>
      <c r="R22" s="88"/>
      <c r="S22" s="88"/>
      <c r="T22" s="88"/>
      <c r="U22" s="88"/>
      <c r="V22" s="89"/>
      <c r="W22" s="89"/>
      <c r="X22" s="90"/>
      <c r="Y22" s="90"/>
      <c r="Z22" s="56"/>
    </row>
    <row r="23" spans="1:26" ht="25.35" customHeight="1">
      <c r="A23" s="16"/>
      <c r="B23" s="16"/>
      <c r="C23" s="39" t="s">
        <v>29</v>
      </c>
      <c r="D23" s="58">
        <f>SUM(D13:D22)</f>
        <v>66540.89999999998</v>
      </c>
      <c r="E23" s="58">
        <f>SUM(E13:E22)</f>
        <v>50684.800000000003</v>
      </c>
      <c r="F23" s="84">
        <f t="shared" ref="F23" si="1">(D23-E23)/E23</f>
        <v>0.31283737925374028</v>
      </c>
      <c r="G23" s="58">
        <f>SUM(G13:G22)</f>
        <v>11022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 t="s">
        <v>56</v>
      </c>
      <c r="C25" s="78" t="s">
        <v>115</v>
      </c>
      <c r="D25" s="65">
        <v>1441.93</v>
      </c>
      <c r="E25" s="63" t="s">
        <v>30</v>
      </c>
      <c r="F25" s="63" t="s">
        <v>30</v>
      </c>
      <c r="G25" s="65">
        <v>270</v>
      </c>
      <c r="H25" s="63" t="s">
        <v>30</v>
      </c>
      <c r="I25" s="63" t="s">
        <v>30</v>
      </c>
      <c r="J25" s="63">
        <v>11</v>
      </c>
      <c r="K25" s="63">
        <v>1</v>
      </c>
      <c r="L25" s="65">
        <v>1441.93</v>
      </c>
      <c r="M25" s="65">
        <v>270</v>
      </c>
      <c r="N25" s="61">
        <v>44344</v>
      </c>
      <c r="O25" s="60" t="s">
        <v>116</v>
      </c>
      <c r="P25" s="57"/>
      <c r="Q25" s="88"/>
      <c r="R25" s="88"/>
      <c r="S25" s="88"/>
      <c r="T25" s="88"/>
      <c r="U25" s="88"/>
      <c r="V25" s="89"/>
      <c r="W25" s="89"/>
      <c r="X25" s="90"/>
      <c r="Y25" s="91"/>
      <c r="Z25" s="56"/>
    </row>
    <row r="26" spans="1:26" ht="25.35" customHeight="1">
      <c r="A26" s="59">
        <v>12</v>
      </c>
      <c r="B26" s="59" t="s">
        <v>56</v>
      </c>
      <c r="C26" s="78" t="s">
        <v>117</v>
      </c>
      <c r="D26" s="65">
        <v>1332.5</v>
      </c>
      <c r="E26" s="63" t="s">
        <v>30</v>
      </c>
      <c r="F26" s="63" t="s">
        <v>30</v>
      </c>
      <c r="G26" s="65">
        <v>282</v>
      </c>
      <c r="H26" s="63" t="s">
        <v>30</v>
      </c>
      <c r="I26" s="63" t="s">
        <v>30</v>
      </c>
      <c r="J26" s="63" t="s">
        <v>30</v>
      </c>
      <c r="K26" s="63">
        <v>1</v>
      </c>
      <c r="L26" s="65">
        <v>1332.5</v>
      </c>
      <c r="M26" s="65">
        <v>282</v>
      </c>
      <c r="N26" s="61">
        <v>44344</v>
      </c>
      <c r="O26" s="60" t="s">
        <v>60</v>
      </c>
      <c r="P26" s="57"/>
      <c r="Q26" s="88"/>
      <c r="R26" s="88"/>
      <c r="S26" s="88"/>
      <c r="T26" s="88"/>
      <c r="U26" s="88"/>
      <c r="V26" s="89"/>
      <c r="W26" s="89"/>
      <c r="X26" s="90"/>
      <c r="Y26" s="91"/>
      <c r="Z26" s="56"/>
    </row>
    <row r="27" spans="1:26" ht="25.35" customHeight="1">
      <c r="A27" s="59">
        <v>13</v>
      </c>
      <c r="B27" s="93" t="s">
        <v>56</v>
      </c>
      <c r="C27" s="78" t="s">
        <v>114</v>
      </c>
      <c r="D27" s="65">
        <v>1309.3699999999999</v>
      </c>
      <c r="E27" s="63" t="s">
        <v>30</v>
      </c>
      <c r="F27" s="63" t="s">
        <v>30</v>
      </c>
      <c r="G27" s="65">
        <v>238</v>
      </c>
      <c r="H27" s="63">
        <v>24</v>
      </c>
      <c r="I27" s="63">
        <f>G27/H27</f>
        <v>9.9166666666666661</v>
      </c>
      <c r="J27" s="63">
        <v>4</v>
      </c>
      <c r="K27" s="63">
        <v>1</v>
      </c>
      <c r="L27" s="65">
        <v>1309.3699999999999</v>
      </c>
      <c r="M27" s="65">
        <v>238</v>
      </c>
      <c r="N27" s="61">
        <v>44344</v>
      </c>
      <c r="O27" s="60" t="s">
        <v>49</v>
      </c>
      <c r="P27" s="57"/>
      <c r="R27" s="62"/>
      <c r="T27" s="57"/>
      <c r="U27" s="56"/>
      <c r="V27" s="56"/>
      <c r="W27" s="56"/>
      <c r="X27" s="56"/>
      <c r="Y27" s="57"/>
      <c r="Z27" s="56"/>
    </row>
    <row r="28" spans="1:26" ht="25.35" customHeight="1">
      <c r="A28" s="59">
        <v>14</v>
      </c>
      <c r="B28" s="93">
        <v>12</v>
      </c>
      <c r="C28" s="82" t="s">
        <v>77</v>
      </c>
      <c r="D28" s="65">
        <v>1140.0999999999999</v>
      </c>
      <c r="E28" s="63">
        <v>1628.65</v>
      </c>
      <c r="F28" s="76">
        <f t="shared" ref="F28:F35" si="2">(D28-E28)/E28</f>
        <v>-0.29997236975409092</v>
      </c>
      <c r="G28" s="65">
        <v>191</v>
      </c>
      <c r="H28" s="63">
        <v>11</v>
      </c>
      <c r="I28" s="63">
        <f>G28/H28</f>
        <v>17.363636363636363</v>
      </c>
      <c r="J28" s="63">
        <v>6</v>
      </c>
      <c r="K28" s="63">
        <v>4</v>
      </c>
      <c r="L28" s="65">
        <v>14471</v>
      </c>
      <c r="M28" s="65">
        <v>2302</v>
      </c>
      <c r="N28" s="61">
        <v>44323</v>
      </c>
      <c r="O28" s="60" t="s">
        <v>33</v>
      </c>
      <c r="P28" s="57"/>
      <c r="R28" s="62"/>
      <c r="T28" s="57"/>
      <c r="U28" s="56"/>
      <c r="V28" s="56"/>
      <c r="W28" s="56"/>
      <c r="X28" s="56"/>
      <c r="Y28" s="57"/>
      <c r="Z28" s="56"/>
    </row>
    <row r="29" spans="1:26" ht="25.35" customHeight="1">
      <c r="A29" s="59">
        <v>15</v>
      </c>
      <c r="B29" s="93">
        <v>11</v>
      </c>
      <c r="C29" s="78" t="s">
        <v>66</v>
      </c>
      <c r="D29" s="65">
        <v>921.04</v>
      </c>
      <c r="E29" s="63">
        <v>2670.99</v>
      </c>
      <c r="F29" s="76">
        <f t="shared" si="2"/>
        <v>-0.65516905716606955</v>
      </c>
      <c r="G29" s="65">
        <v>147</v>
      </c>
      <c r="H29" s="63">
        <v>14</v>
      </c>
      <c r="I29" s="63">
        <f>G29/H29</f>
        <v>10.5</v>
      </c>
      <c r="J29" s="63">
        <v>4</v>
      </c>
      <c r="K29" s="63">
        <v>4</v>
      </c>
      <c r="L29" s="65">
        <v>24373.13</v>
      </c>
      <c r="M29" s="65">
        <v>4043</v>
      </c>
      <c r="N29" s="61">
        <v>44323</v>
      </c>
      <c r="O29" s="60" t="s">
        <v>34</v>
      </c>
      <c r="P29" s="57"/>
      <c r="R29" s="62"/>
      <c r="T29" s="57"/>
      <c r="U29" s="56"/>
      <c r="V29" s="56"/>
      <c r="W29" s="56"/>
      <c r="X29" s="56"/>
      <c r="Y29" s="57"/>
      <c r="Z29" s="56"/>
    </row>
    <row r="30" spans="1:26" ht="25.35" customHeight="1">
      <c r="A30" s="59">
        <v>16</v>
      </c>
      <c r="B30" s="93">
        <v>7</v>
      </c>
      <c r="C30" s="78" t="s">
        <v>96</v>
      </c>
      <c r="D30" s="65">
        <v>830.55</v>
      </c>
      <c r="E30" s="63">
        <v>3443.88</v>
      </c>
      <c r="F30" s="76">
        <f t="shared" si="2"/>
        <v>-0.75883306038537923</v>
      </c>
      <c r="G30" s="65">
        <v>132</v>
      </c>
      <c r="H30" s="63">
        <v>13</v>
      </c>
      <c r="I30" s="63">
        <f>G30/H30</f>
        <v>10.153846153846153</v>
      </c>
      <c r="J30" s="63">
        <v>7</v>
      </c>
      <c r="K30" s="63">
        <v>2</v>
      </c>
      <c r="L30" s="65">
        <v>6557.31</v>
      </c>
      <c r="M30" s="65">
        <v>1103</v>
      </c>
      <c r="N30" s="61">
        <v>44337</v>
      </c>
      <c r="O30" s="60" t="s">
        <v>27</v>
      </c>
      <c r="P30" s="57"/>
      <c r="R30" s="62"/>
      <c r="T30" s="57"/>
      <c r="U30" s="56"/>
      <c r="V30" s="56"/>
      <c r="W30" s="56"/>
      <c r="X30" s="56"/>
      <c r="Y30" s="57"/>
      <c r="Z30" s="56"/>
    </row>
    <row r="31" spans="1:26" ht="25.35" customHeight="1">
      <c r="A31" s="59">
        <v>17</v>
      </c>
      <c r="B31" s="93">
        <v>9</v>
      </c>
      <c r="C31" s="78" t="s">
        <v>99</v>
      </c>
      <c r="D31" s="65">
        <v>757</v>
      </c>
      <c r="E31" s="63">
        <v>2831</v>
      </c>
      <c r="F31" s="76">
        <f t="shared" si="2"/>
        <v>-0.73260332038149067</v>
      </c>
      <c r="G31" s="65">
        <v>121</v>
      </c>
      <c r="H31" s="63" t="s">
        <v>30</v>
      </c>
      <c r="I31" s="63" t="s">
        <v>30</v>
      </c>
      <c r="J31" s="63">
        <v>6</v>
      </c>
      <c r="K31" s="63">
        <v>2</v>
      </c>
      <c r="L31" s="65">
        <v>5063</v>
      </c>
      <c r="M31" s="65">
        <v>868</v>
      </c>
      <c r="N31" s="61">
        <v>44337</v>
      </c>
      <c r="O31" s="60" t="s">
        <v>31</v>
      </c>
      <c r="P31" s="57"/>
      <c r="R31" s="62"/>
      <c r="T31" s="57"/>
      <c r="U31" s="56"/>
      <c r="V31" s="56"/>
      <c r="W31" s="56"/>
      <c r="X31" s="56"/>
      <c r="Y31" s="57"/>
      <c r="Z31" s="56"/>
    </row>
    <row r="32" spans="1:26" ht="25.2" customHeight="1">
      <c r="A32" s="59">
        <v>18</v>
      </c>
      <c r="B32" s="59">
        <v>10</v>
      </c>
      <c r="C32" s="78" t="s">
        <v>104</v>
      </c>
      <c r="D32" s="65">
        <v>659.15</v>
      </c>
      <c r="E32" s="63">
        <v>2766.88</v>
      </c>
      <c r="F32" s="76">
        <f t="shared" si="2"/>
        <v>-0.76177138148383738</v>
      </c>
      <c r="G32" s="65">
        <v>116</v>
      </c>
      <c r="H32" s="63">
        <v>15</v>
      </c>
      <c r="I32" s="63">
        <f>G32/H32</f>
        <v>7.7333333333333334</v>
      </c>
      <c r="J32" s="63">
        <v>8</v>
      </c>
      <c r="K32" s="63">
        <v>2</v>
      </c>
      <c r="L32" s="65">
        <v>4733.43</v>
      </c>
      <c r="M32" s="65">
        <v>743</v>
      </c>
      <c r="N32" s="61">
        <v>44337</v>
      </c>
      <c r="O32" s="60" t="s">
        <v>37</v>
      </c>
      <c r="P32" s="57"/>
      <c r="Q32" s="88"/>
      <c r="R32" s="88"/>
      <c r="S32" s="88"/>
      <c r="T32" s="88"/>
      <c r="U32" s="88"/>
      <c r="V32" s="89"/>
      <c r="W32" s="89"/>
      <c r="X32" s="90"/>
      <c r="Y32" s="90"/>
      <c r="Z32" s="56"/>
    </row>
    <row r="33" spans="1:26" ht="25.35" customHeight="1">
      <c r="A33" s="59">
        <v>19</v>
      </c>
      <c r="B33" s="59">
        <v>20</v>
      </c>
      <c r="C33" s="78" t="s">
        <v>40</v>
      </c>
      <c r="D33" s="65">
        <v>561.65</v>
      </c>
      <c r="E33" s="63">
        <v>283.95</v>
      </c>
      <c r="F33" s="76">
        <f t="shared" si="2"/>
        <v>0.97798908258496209</v>
      </c>
      <c r="G33" s="65">
        <v>106</v>
      </c>
      <c r="H33" s="63">
        <v>10</v>
      </c>
      <c r="I33" s="63">
        <f>G33/H33</f>
        <v>10.6</v>
      </c>
      <c r="J33" s="63">
        <v>3</v>
      </c>
      <c r="K33" s="63" t="s">
        <v>30</v>
      </c>
      <c r="L33" s="65">
        <v>115173.37</v>
      </c>
      <c r="M33" s="65">
        <v>23263</v>
      </c>
      <c r="N33" s="61">
        <v>44106</v>
      </c>
      <c r="O33" s="60" t="s">
        <v>37</v>
      </c>
      <c r="P33" s="57"/>
      <c r="Q33" s="88"/>
      <c r="R33" s="88"/>
      <c r="S33" s="88"/>
      <c r="T33" s="88"/>
      <c r="U33" s="88"/>
      <c r="V33" s="89"/>
      <c r="W33" s="89"/>
      <c r="X33" s="90"/>
      <c r="Y33" s="90"/>
      <c r="Z33" s="56"/>
    </row>
    <row r="34" spans="1:26" ht="25.35" customHeight="1">
      <c r="A34" s="59">
        <v>20</v>
      </c>
      <c r="B34" s="59">
        <v>16</v>
      </c>
      <c r="C34" s="82" t="s">
        <v>67</v>
      </c>
      <c r="D34" s="65">
        <v>508.5</v>
      </c>
      <c r="E34" s="63">
        <v>1099.5</v>
      </c>
      <c r="F34" s="76">
        <f t="shared" si="2"/>
        <v>-0.53751705320600274</v>
      </c>
      <c r="G34" s="65">
        <v>95</v>
      </c>
      <c r="H34" s="63">
        <v>8</v>
      </c>
      <c r="I34" s="63">
        <f>G34/H34</f>
        <v>11.875</v>
      </c>
      <c r="J34" s="63">
        <v>3</v>
      </c>
      <c r="K34" s="63">
        <v>4</v>
      </c>
      <c r="L34" s="65">
        <v>21517</v>
      </c>
      <c r="M34" s="65">
        <v>3757</v>
      </c>
      <c r="N34" s="61">
        <v>44323</v>
      </c>
      <c r="O34" s="60" t="s">
        <v>32</v>
      </c>
      <c r="P34" s="57"/>
      <c r="R34" s="62"/>
      <c r="T34" s="57"/>
      <c r="U34" s="56"/>
      <c r="V34" s="56"/>
      <c r="W34" s="57"/>
      <c r="X34" s="56"/>
      <c r="Y34" s="56"/>
      <c r="Z34" s="56"/>
    </row>
    <row r="35" spans="1:26" ht="25.35" customHeight="1">
      <c r="A35" s="16"/>
      <c r="B35" s="16"/>
      <c r="C35" s="39" t="s">
        <v>76</v>
      </c>
      <c r="D35" s="58">
        <f>SUM(D23:D34)</f>
        <v>76002.689999999959</v>
      </c>
      <c r="E35" s="58">
        <f t="shared" ref="E35:G35" si="3">SUM(E23:E34)</f>
        <v>65409.649999999994</v>
      </c>
      <c r="F35" s="84">
        <f t="shared" si="2"/>
        <v>0.16194919251211351</v>
      </c>
      <c r="G35" s="58">
        <f t="shared" si="3"/>
        <v>12720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59">
        <v>25</v>
      </c>
      <c r="C37" s="82" t="s">
        <v>38</v>
      </c>
      <c r="D37" s="65">
        <v>368</v>
      </c>
      <c r="E37" s="63">
        <v>91.5</v>
      </c>
      <c r="F37" s="76">
        <f t="shared" ref="F37:F45" si="4">(D37-E37)/E37</f>
        <v>3.0218579234972678</v>
      </c>
      <c r="G37" s="65">
        <v>68</v>
      </c>
      <c r="H37" s="63">
        <v>3</v>
      </c>
      <c r="I37" s="63">
        <f>G37/H37</f>
        <v>22.666666666666668</v>
      </c>
      <c r="J37" s="63">
        <v>3</v>
      </c>
      <c r="K37" s="63">
        <v>5</v>
      </c>
      <c r="L37" s="65">
        <v>21844.32</v>
      </c>
      <c r="M37" s="65">
        <v>3926</v>
      </c>
      <c r="N37" s="61">
        <v>44316</v>
      </c>
      <c r="O37" s="60" t="s">
        <v>37</v>
      </c>
      <c r="P37" s="57"/>
      <c r="Q37" s="88"/>
      <c r="R37" s="88"/>
      <c r="S37" s="88"/>
      <c r="T37" s="88"/>
      <c r="U37" s="88"/>
      <c r="V37" s="89"/>
      <c r="W37" s="89"/>
      <c r="X37" s="91"/>
      <c r="Y37" s="90"/>
      <c r="Z37" s="56"/>
    </row>
    <row r="38" spans="1:26" ht="25.35" customHeight="1">
      <c r="A38" s="59">
        <v>22</v>
      </c>
      <c r="B38" s="59">
        <v>16</v>
      </c>
      <c r="C38" s="92" t="s">
        <v>48</v>
      </c>
      <c r="D38" s="65">
        <v>229.5</v>
      </c>
      <c r="E38" s="63">
        <v>987.1</v>
      </c>
      <c r="F38" s="76">
        <f t="shared" si="4"/>
        <v>-0.76750075980143861</v>
      </c>
      <c r="G38" s="65">
        <v>43</v>
      </c>
      <c r="H38" s="63">
        <v>5</v>
      </c>
      <c r="I38" s="63">
        <f>G38/H38</f>
        <v>8.6</v>
      </c>
      <c r="J38" s="63">
        <v>3</v>
      </c>
      <c r="K38" s="63">
        <v>5</v>
      </c>
      <c r="L38" s="65">
        <v>26830.92</v>
      </c>
      <c r="M38" s="65">
        <v>4721</v>
      </c>
      <c r="N38" s="61">
        <v>44316</v>
      </c>
      <c r="O38" s="60" t="s">
        <v>49</v>
      </c>
      <c r="P38" s="57"/>
      <c r="R38" s="62"/>
      <c r="T38" s="57"/>
      <c r="U38" s="56"/>
      <c r="V38" s="56"/>
      <c r="W38" s="57"/>
      <c r="X38" s="56"/>
      <c r="Y38" s="56"/>
      <c r="Z38" s="56"/>
    </row>
    <row r="39" spans="1:26" ht="25.35" customHeight="1">
      <c r="A39" s="59">
        <v>23</v>
      </c>
      <c r="B39" s="59">
        <v>14</v>
      </c>
      <c r="C39" s="45" t="s">
        <v>85</v>
      </c>
      <c r="D39" s="65">
        <v>215</v>
      </c>
      <c r="E39" s="63">
        <v>1205</v>
      </c>
      <c r="F39" s="76">
        <f t="shared" si="4"/>
        <v>-0.82157676348547715</v>
      </c>
      <c r="G39" s="65">
        <v>35</v>
      </c>
      <c r="H39" s="63" t="s">
        <v>30</v>
      </c>
      <c r="I39" s="63" t="s">
        <v>30</v>
      </c>
      <c r="J39" s="63">
        <v>2</v>
      </c>
      <c r="K39" s="63">
        <v>3</v>
      </c>
      <c r="L39" s="65">
        <v>5179</v>
      </c>
      <c r="M39" s="65">
        <v>1036</v>
      </c>
      <c r="N39" s="61">
        <v>44330</v>
      </c>
      <c r="O39" s="77" t="s">
        <v>31</v>
      </c>
      <c r="P39" s="57"/>
      <c r="R39" s="62"/>
      <c r="T39" s="57"/>
      <c r="U39" s="56"/>
      <c r="V39" s="56"/>
      <c r="W39" s="57"/>
      <c r="X39" s="56"/>
      <c r="Y39" s="56"/>
      <c r="Z39" s="56"/>
    </row>
    <row r="40" spans="1:26" ht="24.75" customHeight="1">
      <c r="A40" s="59">
        <v>24</v>
      </c>
      <c r="B40" s="93">
        <v>21</v>
      </c>
      <c r="C40" s="45" t="s">
        <v>87</v>
      </c>
      <c r="D40" s="65">
        <v>197.8</v>
      </c>
      <c r="E40" s="65">
        <v>255</v>
      </c>
      <c r="F40" s="76">
        <f t="shared" si="4"/>
        <v>-0.22431372549019604</v>
      </c>
      <c r="G40" s="65">
        <v>38</v>
      </c>
      <c r="H40" s="63" t="s">
        <v>30</v>
      </c>
      <c r="I40" s="63" t="s">
        <v>30</v>
      </c>
      <c r="J40" s="63" t="s">
        <v>30</v>
      </c>
      <c r="K40" s="63">
        <v>3</v>
      </c>
      <c r="L40" s="65">
        <v>1908.12</v>
      </c>
      <c r="M40" s="65">
        <v>386</v>
      </c>
      <c r="N40" s="61">
        <v>44330</v>
      </c>
      <c r="O40" s="60" t="s">
        <v>60</v>
      </c>
      <c r="P40" s="57"/>
      <c r="R40" s="62"/>
      <c r="T40" s="57"/>
      <c r="U40" s="56"/>
      <c r="V40" s="56"/>
      <c r="W40" s="56"/>
      <c r="X40" s="57"/>
      <c r="Y40" s="56"/>
      <c r="Z40" s="56"/>
    </row>
    <row r="41" spans="1:26" ht="25.35" customHeight="1">
      <c r="A41" s="59">
        <v>25</v>
      </c>
      <c r="B41" s="59">
        <v>13</v>
      </c>
      <c r="C41" s="45" t="s">
        <v>103</v>
      </c>
      <c r="D41" s="65">
        <v>187</v>
      </c>
      <c r="E41" s="65">
        <v>1410</v>
      </c>
      <c r="F41" s="76">
        <f t="shared" si="4"/>
        <v>-0.86737588652482267</v>
      </c>
      <c r="G41" s="65">
        <v>30</v>
      </c>
      <c r="H41" s="63" t="s">
        <v>30</v>
      </c>
      <c r="I41" s="63" t="s">
        <v>30</v>
      </c>
      <c r="J41" s="63" t="s">
        <v>30</v>
      </c>
      <c r="K41" s="63">
        <v>2</v>
      </c>
      <c r="L41" s="65">
        <v>1597</v>
      </c>
      <c r="M41" s="65">
        <v>301</v>
      </c>
      <c r="N41" s="61">
        <v>44337</v>
      </c>
      <c r="O41" s="60" t="s">
        <v>60</v>
      </c>
      <c r="P41" s="57"/>
      <c r="R41" s="62"/>
      <c r="T41" s="57"/>
      <c r="U41" s="56"/>
      <c r="V41" s="56"/>
      <c r="W41" s="56"/>
      <c r="X41" s="56"/>
      <c r="Y41" s="56"/>
      <c r="Z41" s="57"/>
    </row>
    <row r="42" spans="1:26" ht="24.6" customHeight="1">
      <c r="A42" s="59">
        <v>26</v>
      </c>
      <c r="B42" s="59">
        <v>23</v>
      </c>
      <c r="C42" s="64" t="s">
        <v>41</v>
      </c>
      <c r="D42" s="65">
        <v>169</v>
      </c>
      <c r="E42" s="63">
        <v>181.5</v>
      </c>
      <c r="F42" s="76">
        <f t="shared" si="4"/>
        <v>-6.8870523415977963E-2</v>
      </c>
      <c r="G42" s="65">
        <v>32</v>
      </c>
      <c r="H42" s="63">
        <v>3</v>
      </c>
      <c r="I42" s="63">
        <f>G42/H42</f>
        <v>10.666666666666666</v>
      </c>
      <c r="J42" s="63">
        <v>1</v>
      </c>
      <c r="K42" s="63" t="s">
        <v>30</v>
      </c>
      <c r="L42" s="65">
        <v>66216.77</v>
      </c>
      <c r="M42" s="65">
        <v>14230</v>
      </c>
      <c r="N42" s="61">
        <v>44113</v>
      </c>
      <c r="O42" s="60" t="s">
        <v>27</v>
      </c>
      <c r="P42" s="57"/>
      <c r="R42" s="62"/>
      <c r="T42" s="57"/>
      <c r="U42" s="56"/>
      <c r="V42" s="56"/>
      <c r="W42" s="56"/>
      <c r="X42" s="56"/>
      <c r="Y42" s="57"/>
      <c r="Z42" s="56"/>
    </row>
    <row r="43" spans="1:26" ht="25.35" customHeight="1">
      <c r="A43" s="59">
        <v>27</v>
      </c>
      <c r="B43" s="59">
        <v>22</v>
      </c>
      <c r="C43" s="45" t="s">
        <v>73</v>
      </c>
      <c r="D43" s="65">
        <v>130</v>
      </c>
      <c r="E43" s="65">
        <v>229</v>
      </c>
      <c r="F43" s="76">
        <f t="shared" si="4"/>
        <v>-0.43231441048034935</v>
      </c>
      <c r="G43" s="65">
        <v>25</v>
      </c>
      <c r="H43" s="63" t="s">
        <v>30</v>
      </c>
      <c r="I43" s="63" t="s">
        <v>30</v>
      </c>
      <c r="J43" s="63" t="s">
        <v>30</v>
      </c>
      <c r="K43" s="63">
        <v>4</v>
      </c>
      <c r="L43" s="65">
        <f>1831.5+D43</f>
        <v>1961.5</v>
      </c>
      <c r="M43" s="65">
        <f>321+G43</f>
        <v>346</v>
      </c>
      <c r="N43" s="61">
        <v>44323</v>
      </c>
      <c r="O43" s="60" t="s">
        <v>60</v>
      </c>
      <c r="P43" s="57"/>
      <c r="R43" s="62"/>
      <c r="T43" s="57"/>
      <c r="U43" s="56"/>
      <c r="V43" s="56"/>
      <c r="W43" s="57"/>
      <c r="X43" s="56"/>
      <c r="Y43" s="56"/>
      <c r="Z43" s="56"/>
    </row>
    <row r="44" spans="1:26" ht="24.75" customHeight="1">
      <c r="A44" s="59">
        <v>28</v>
      </c>
      <c r="B44" s="59">
        <v>15</v>
      </c>
      <c r="C44" s="45" t="s">
        <v>83</v>
      </c>
      <c r="D44" s="65">
        <v>81</v>
      </c>
      <c r="E44" s="63">
        <v>1139.48</v>
      </c>
      <c r="F44" s="76">
        <f t="shared" si="4"/>
        <v>-0.92891494365851091</v>
      </c>
      <c r="G44" s="65">
        <v>12</v>
      </c>
      <c r="H44" s="63">
        <v>3</v>
      </c>
      <c r="I44" s="63">
        <f>G44/H44</f>
        <v>4</v>
      </c>
      <c r="J44" s="63">
        <v>1</v>
      </c>
      <c r="K44" s="63">
        <v>3</v>
      </c>
      <c r="L44" s="65">
        <v>7995.11</v>
      </c>
      <c r="M44" s="65">
        <v>1300</v>
      </c>
      <c r="N44" s="61">
        <v>44330</v>
      </c>
      <c r="O44" s="60" t="s">
        <v>34</v>
      </c>
      <c r="P44" s="57"/>
      <c r="R44" s="62"/>
      <c r="T44" s="57"/>
      <c r="U44" s="56"/>
      <c r="V44" s="56"/>
      <c r="W44" s="57"/>
      <c r="X44" s="56"/>
      <c r="Y44" s="56"/>
      <c r="Z44" s="56"/>
    </row>
    <row r="45" spans="1:26" ht="25.35" customHeight="1">
      <c r="A45" s="16"/>
      <c r="B45" s="16"/>
      <c r="C45" s="39" t="s">
        <v>118</v>
      </c>
      <c r="D45" s="58">
        <f>SUM(D35:D44)</f>
        <v>77579.989999999962</v>
      </c>
      <c r="E45" s="58">
        <f t="shared" ref="E45:G45" si="5">SUM(E35:E44)</f>
        <v>70908.23</v>
      </c>
      <c r="F45" s="84">
        <f t="shared" si="4"/>
        <v>9.4090065426819511E-2</v>
      </c>
      <c r="G45" s="58">
        <f t="shared" si="5"/>
        <v>13003</v>
      </c>
      <c r="H45" s="58"/>
      <c r="I45" s="19"/>
      <c r="J45" s="18"/>
      <c r="K45" s="20"/>
      <c r="L45" s="21"/>
      <c r="M45" s="25"/>
      <c r="N45" s="22"/>
      <c r="O45" s="77"/>
    </row>
    <row r="46" spans="1:26" ht="23.1" customHeight="1"/>
    <row r="47" spans="1:26" ht="17.25" customHeight="1"/>
    <row r="61" spans="16:18">
      <c r="R61" s="57"/>
    </row>
    <row r="64" spans="16:18">
      <c r="P64" s="57"/>
    </row>
    <row r="68" ht="12" customHeight="1"/>
  </sheetData>
  <sortState xmlns:xlrd2="http://schemas.microsoft.com/office/spreadsheetml/2017/richdata2" ref="B13:O44">
    <sortCondition descending="1" ref="D13:D44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96BB-195F-49AA-B85F-FBBF0CD2DF2D}">
  <dimension ref="A1:Z67"/>
  <sheetViews>
    <sheetView topLeftCell="A16" zoomScale="60" zoomScaleNormal="60" workbookViewId="0">
      <selection activeCell="C39" sqref="C39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2" style="55" bestFit="1" customWidth="1"/>
    <col min="24" max="24" width="13.6640625" style="55" customWidth="1"/>
    <col min="25" max="25" width="8.88671875" style="55"/>
    <col min="26" max="26" width="14.88671875" style="55" customWidth="1"/>
    <col min="27" max="16384" width="8.88671875" style="55"/>
  </cols>
  <sheetData>
    <row r="1" spans="1:26" ht="19.5" customHeight="1">
      <c r="E1" s="2" t="s">
        <v>93</v>
      </c>
      <c r="F1" s="2"/>
      <c r="G1" s="2"/>
      <c r="H1" s="2"/>
      <c r="I1" s="2"/>
    </row>
    <row r="2" spans="1:26" ht="19.5" customHeight="1">
      <c r="E2" s="2" t="s">
        <v>94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91</v>
      </c>
      <c r="E6" s="4" t="s">
        <v>80</v>
      </c>
      <c r="F6" s="177"/>
      <c r="G6" s="4" t="s">
        <v>91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85"/>
      <c r="E9" s="85"/>
      <c r="F9" s="176" t="s">
        <v>15</v>
      </c>
      <c r="G9" s="85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Z9" s="57"/>
    </row>
    <row r="10" spans="1:26">
      <c r="A10" s="174"/>
      <c r="B10" s="174"/>
      <c r="C10" s="177"/>
      <c r="D10" s="86" t="s">
        <v>92</v>
      </c>
      <c r="E10" s="86" t="s">
        <v>81</v>
      </c>
      <c r="F10" s="177"/>
      <c r="G10" s="86" t="s">
        <v>92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Z10" s="57"/>
    </row>
    <row r="11" spans="1:26">
      <c r="A11" s="174"/>
      <c r="B11" s="174"/>
      <c r="C11" s="177"/>
      <c r="D11" s="86" t="s">
        <v>14</v>
      </c>
      <c r="E11" s="4" t="s">
        <v>14</v>
      </c>
      <c r="F11" s="177"/>
      <c r="G11" s="86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Z11" s="57"/>
    </row>
    <row r="12" spans="1:26" ht="15.6" customHeight="1" thickBot="1">
      <c r="A12" s="174"/>
      <c r="B12" s="175"/>
      <c r="C12" s="178"/>
      <c r="D12" s="87"/>
      <c r="E12" s="5" t="s">
        <v>2</v>
      </c>
      <c r="F12" s="178"/>
      <c r="G12" s="87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89"/>
      <c r="X12" s="90"/>
      <c r="Z12" s="90"/>
    </row>
    <row r="13" spans="1:26" ht="25.35" customHeight="1">
      <c r="A13" s="59">
        <v>1</v>
      </c>
      <c r="B13" s="59" t="s">
        <v>56</v>
      </c>
      <c r="C13" s="45" t="s">
        <v>97</v>
      </c>
      <c r="D13" s="65">
        <v>17480.71</v>
      </c>
      <c r="E13" s="63" t="s">
        <v>30</v>
      </c>
      <c r="F13" s="63" t="s">
        <v>30</v>
      </c>
      <c r="G13" s="65">
        <v>3586</v>
      </c>
      <c r="H13" s="63">
        <v>138</v>
      </c>
      <c r="I13" s="63">
        <f>G13/H13</f>
        <v>25.985507246376812</v>
      </c>
      <c r="J13" s="63">
        <v>17</v>
      </c>
      <c r="K13" s="63">
        <v>1</v>
      </c>
      <c r="L13" s="65">
        <v>17793</v>
      </c>
      <c r="M13" s="65">
        <v>3657</v>
      </c>
      <c r="N13" s="61">
        <v>44337</v>
      </c>
      <c r="O13" s="60" t="s">
        <v>32</v>
      </c>
      <c r="P13" s="57"/>
      <c r="Q13" s="88"/>
      <c r="R13" s="88"/>
      <c r="S13" s="88"/>
      <c r="T13" s="88"/>
      <c r="U13" s="88"/>
      <c r="V13" s="89"/>
      <c r="W13" s="89"/>
      <c r="X13" s="90"/>
      <c r="Y13" s="56"/>
      <c r="Z13" s="90"/>
    </row>
    <row r="14" spans="1:26" ht="25.35" customHeight="1">
      <c r="A14" s="59">
        <v>2</v>
      </c>
      <c r="B14" s="59">
        <v>1</v>
      </c>
      <c r="C14" s="45" t="s">
        <v>82</v>
      </c>
      <c r="D14" s="65">
        <v>8392</v>
      </c>
      <c r="E14" s="63">
        <v>15357.15</v>
      </c>
      <c r="F14" s="76">
        <f>(D14-E14)/E14</f>
        <v>-0.45354444021188828</v>
      </c>
      <c r="G14" s="65">
        <v>1256</v>
      </c>
      <c r="H14" s="63">
        <v>70</v>
      </c>
      <c r="I14" s="63">
        <f>G14/H14</f>
        <v>17.942857142857143</v>
      </c>
      <c r="J14" s="63">
        <v>11</v>
      </c>
      <c r="K14" s="63">
        <v>2</v>
      </c>
      <c r="L14" s="65">
        <v>34317.870000000003</v>
      </c>
      <c r="M14" s="65">
        <v>5323</v>
      </c>
      <c r="N14" s="61">
        <v>44330</v>
      </c>
      <c r="O14" s="60" t="s">
        <v>27</v>
      </c>
      <c r="P14" s="57"/>
      <c r="Q14" s="88"/>
      <c r="R14" s="88"/>
      <c r="S14" s="88"/>
      <c r="T14" s="88"/>
      <c r="U14" s="88"/>
      <c r="V14" s="89"/>
      <c r="W14" s="89"/>
      <c r="X14" s="90"/>
      <c r="Y14" s="56"/>
      <c r="Z14" s="90"/>
    </row>
    <row r="15" spans="1:26" ht="25.35" customHeight="1">
      <c r="A15" s="59">
        <v>3</v>
      </c>
      <c r="B15" s="59" t="s">
        <v>56</v>
      </c>
      <c r="C15" s="45" t="s">
        <v>95</v>
      </c>
      <c r="D15" s="65">
        <v>6610.59</v>
      </c>
      <c r="E15" s="63" t="s">
        <v>30</v>
      </c>
      <c r="F15" s="63" t="s">
        <v>30</v>
      </c>
      <c r="G15" s="65">
        <v>1004</v>
      </c>
      <c r="H15" s="63">
        <v>79</v>
      </c>
      <c r="I15" s="63">
        <f>G15/H15</f>
        <v>12.708860759493671</v>
      </c>
      <c r="J15" s="63">
        <v>14</v>
      </c>
      <c r="K15" s="63">
        <v>1</v>
      </c>
      <c r="L15" s="65">
        <v>6610.59</v>
      </c>
      <c r="M15" s="65">
        <v>1004</v>
      </c>
      <c r="N15" s="61">
        <v>44337</v>
      </c>
      <c r="O15" s="60" t="s">
        <v>27</v>
      </c>
      <c r="P15" s="57"/>
      <c r="Q15" s="88"/>
      <c r="R15" s="88"/>
      <c r="S15" s="88"/>
      <c r="T15" s="88"/>
      <c r="U15" s="88"/>
      <c r="V15" s="89"/>
      <c r="W15" s="89"/>
      <c r="X15" s="90"/>
      <c r="Y15" s="56"/>
      <c r="Z15" s="90"/>
    </row>
    <row r="16" spans="1:26" ht="25.35" customHeight="1">
      <c r="A16" s="59">
        <v>4</v>
      </c>
      <c r="B16" s="59">
        <v>2</v>
      </c>
      <c r="C16" s="45" t="s">
        <v>65</v>
      </c>
      <c r="D16" s="65">
        <v>5903.65</v>
      </c>
      <c r="E16" s="63">
        <v>10138.94</v>
      </c>
      <c r="F16" s="76">
        <f>(D16-E16)/E16</f>
        <v>-0.41772512708429094</v>
      </c>
      <c r="G16" s="65">
        <v>1187</v>
      </c>
      <c r="H16" s="63">
        <v>77</v>
      </c>
      <c r="I16" s="63">
        <f>G16/H16</f>
        <v>15.415584415584416</v>
      </c>
      <c r="J16" s="63">
        <v>10</v>
      </c>
      <c r="K16" s="63">
        <v>3</v>
      </c>
      <c r="L16" s="65">
        <v>42649.25</v>
      </c>
      <c r="M16" s="65">
        <v>8764</v>
      </c>
      <c r="N16" s="61">
        <v>44323</v>
      </c>
      <c r="O16" s="60" t="s">
        <v>34</v>
      </c>
      <c r="P16" s="57"/>
      <c r="Q16" s="88"/>
      <c r="R16" s="88"/>
      <c r="S16" s="88"/>
      <c r="T16" s="88"/>
      <c r="U16" s="88"/>
      <c r="V16" s="89"/>
      <c r="W16" s="89"/>
      <c r="X16" s="90"/>
      <c r="Y16" s="56"/>
      <c r="Z16" s="90"/>
    </row>
    <row r="17" spans="1:26" ht="25.35" customHeight="1">
      <c r="A17" s="59">
        <v>5</v>
      </c>
      <c r="B17" s="59" t="s">
        <v>56</v>
      </c>
      <c r="C17" s="45" t="s">
        <v>98</v>
      </c>
      <c r="D17" s="65">
        <v>5453</v>
      </c>
      <c r="E17" s="63" t="s">
        <v>30</v>
      </c>
      <c r="F17" s="63" t="s">
        <v>30</v>
      </c>
      <c r="G17" s="65">
        <v>828</v>
      </c>
      <c r="H17" s="63" t="s">
        <v>30</v>
      </c>
      <c r="I17" s="63" t="s">
        <v>30</v>
      </c>
      <c r="J17" s="63">
        <v>6</v>
      </c>
      <c r="K17" s="63">
        <v>1</v>
      </c>
      <c r="L17" s="65">
        <v>5453</v>
      </c>
      <c r="M17" s="65">
        <v>828</v>
      </c>
      <c r="N17" s="61">
        <v>44337</v>
      </c>
      <c r="O17" s="60" t="s">
        <v>31</v>
      </c>
      <c r="P17" s="57"/>
      <c r="Q17" s="88"/>
      <c r="R17" s="88"/>
      <c r="S17" s="88"/>
      <c r="T17" s="88"/>
      <c r="U17" s="88"/>
      <c r="V17" s="89"/>
      <c r="W17" s="89"/>
      <c r="X17" s="90"/>
      <c r="Y17" s="56"/>
      <c r="Z17" s="90"/>
    </row>
    <row r="18" spans="1:26" ht="25.35" customHeight="1">
      <c r="A18" s="59">
        <v>6</v>
      </c>
      <c r="B18" s="59">
        <v>3</v>
      </c>
      <c r="C18" s="64" t="s">
        <v>63</v>
      </c>
      <c r="D18" s="65">
        <v>3596.97</v>
      </c>
      <c r="E18" s="63">
        <v>9826.1299999999992</v>
      </c>
      <c r="F18" s="76">
        <f>(D18-E18)/E18</f>
        <v>-0.63393828496061011</v>
      </c>
      <c r="G18" s="65">
        <v>538</v>
      </c>
      <c r="H18" s="48">
        <v>37</v>
      </c>
      <c r="I18" s="63">
        <f>G18/H18</f>
        <v>14.54054054054054</v>
      </c>
      <c r="J18" s="63">
        <v>8</v>
      </c>
      <c r="K18" s="63">
        <v>3</v>
      </c>
      <c r="L18" s="65">
        <v>44736.71</v>
      </c>
      <c r="M18" s="65">
        <v>6439</v>
      </c>
      <c r="N18" s="61">
        <v>44323</v>
      </c>
      <c r="O18" s="75" t="s">
        <v>64</v>
      </c>
      <c r="P18" s="57"/>
      <c r="Q18" s="88"/>
      <c r="R18" s="88"/>
      <c r="S18" s="88"/>
      <c r="T18" s="88"/>
      <c r="U18" s="88"/>
      <c r="V18" s="89"/>
      <c r="W18" s="89"/>
      <c r="X18" s="90"/>
      <c r="Y18" s="56"/>
      <c r="Z18" s="90"/>
    </row>
    <row r="19" spans="1:26" ht="25.35" customHeight="1">
      <c r="A19" s="59">
        <v>7</v>
      </c>
      <c r="B19" s="59" t="s">
        <v>56</v>
      </c>
      <c r="C19" s="45" t="s">
        <v>96</v>
      </c>
      <c r="D19" s="65">
        <v>3443.88</v>
      </c>
      <c r="E19" s="63" t="s">
        <v>30</v>
      </c>
      <c r="F19" s="63" t="s">
        <v>30</v>
      </c>
      <c r="G19" s="65">
        <v>549</v>
      </c>
      <c r="H19" s="63">
        <v>70</v>
      </c>
      <c r="I19" s="63">
        <f>G19/H19</f>
        <v>7.8428571428571425</v>
      </c>
      <c r="J19" s="63">
        <v>14</v>
      </c>
      <c r="K19" s="63">
        <v>1</v>
      </c>
      <c r="L19" s="65">
        <v>3995.38</v>
      </c>
      <c r="M19" s="65">
        <v>643</v>
      </c>
      <c r="N19" s="61">
        <v>44337</v>
      </c>
      <c r="O19" s="77" t="s">
        <v>27</v>
      </c>
      <c r="P19" s="57"/>
      <c r="Q19" s="88"/>
      <c r="R19" s="88"/>
      <c r="S19" s="88"/>
      <c r="T19" s="88"/>
      <c r="U19" s="88"/>
      <c r="V19" s="89"/>
      <c r="W19" s="89"/>
      <c r="X19" s="90"/>
      <c r="Y19" s="56"/>
      <c r="Z19" s="90"/>
    </row>
    <row r="20" spans="1:26" ht="25.35" customHeight="1">
      <c r="A20" s="59">
        <v>8</v>
      </c>
      <c r="B20" s="59">
        <v>4</v>
      </c>
      <c r="C20" s="79" t="s">
        <v>46</v>
      </c>
      <c r="D20" s="65">
        <v>3247.88</v>
      </c>
      <c r="E20" s="63">
        <v>4717.62</v>
      </c>
      <c r="F20" s="76">
        <f>(D20-E20)/E20</f>
        <v>-0.31154268465878976</v>
      </c>
      <c r="G20" s="65">
        <v>643</v>
      </c>
      <c r="H20" s="48">
        <v>50</v>
      </c>
      <c r="I20" s="63">
        <f>G20/H20</f>
        <v>12.86</v>
      </c>
      <c r="J20" s="63">
        <v>11</v>
      </c>
      <c r="K20" s="63">
        <v>4</v>
      </c>
      <c r="L20" s="65">
        <v>38589</v>
      </c>
      <c r="M20" s="65">
        <v>7994</v>
      </c>
      <c r="N20" s="61">
        <v>44316</v>
      </c>
      <c r="O20" s="60" t="s">
        <v>32</v>
      </c>
      <c r="P20" s="57"/>
      <c r="Q20" s="88"/>
      <c r="R20" s="88"/>
      <c r="S20" s="88"/>
      <c r="T20" s="88"/>
      <c r="U20" s="88"/>
      <c r="V20" s="89"/>
      <c r="W20" s="89"/>
      <c r="X20" s="90"/>
      <c r="Y20" s="56"/>
      <c r="Z20" s="90"/>
    </row>
    <row r="21" spans="1:26" ht="25.35" customHeight="1">
      <c r="A21" s="59">
        <v>9</v>
      </c>
      <c r="B21" s="59" t="s">
        <v>56</v>
      </c>
      <c r="C21" s="78" t="s">
        <v>99</v>
      </c>
      <c r="D21" s="65">
        <v>2831</v>
      </c>
      <c r="E21" s="63" t="s">
        <v>30</v>
      </c>
      <c r="F21" s="63" t="s">
        <v>30</v>
      </c>
      <c r="G21" s="65">
        <v>460</v>
      </c>
      <c r="H21" s="63" t="s">
        <v>30</v>
      </c>
      <c r="I21" s="63" t="s">
        <v>30</v>
      </c>
      <c r="J21" s="63">
        <v>14</v>
      </c>
      <c r="K21" s="63">
        <v>1</v>
      </c>
      <c r="L21" s="65" t="s">
        <v>100</v>
      </c>
      <c r="M21" s="65">
        <v>460</v>
      </c>
      <c r="N21" s="61">
        <v>44337</v>
      </c>
      <c r="O21" s="60" t="s">
        <v>31</v>
      </c>
      <c r="P21" s="57"/>
      <c r="Q21" s="88"/>
      <c r="R21" s="88"/>
      <c r="S21" s="88"/>
      <c r="T21" s="88"/>
      <c r="U21" s="88"/>
      <c r="V21" s="89"/>
      <c r="W21" s="89"/>
      <c r="X21" s="90"/>
      <c r="Y21" s="56"/>
      <c r="Z21" s="90"/>
    </row>
    <row r="22" spans="1:26" ht="25.35" customHeight="1">
      <c r="A22" s="59">
        <v>10</v>
      </c>
      <c r="B22" s="59" t="s">
        <v>56</v>
      </c>
      <c r="C22" s="78" t="s">
        <v>104</v>
      </c>
      <c r="D22" s="65">
        <v>2766.88</v>
      </c>
      <c r="E22" s="63" t="s">
        <v>30</v>
      </c>
      <c r="F22" s="63" t="s">
        <v>30</v>
      </c>
      <c r="G22" s="65">
        <v>416</v>
      </c>
      <c r="H22" s="63">
        <v>63</v>
      </c>
      <c r="I22" s="63">
        <f>G22/H22</f>
        <v>6.6031746031746028</v>
      </c>
      <c r="J22" s="63">
        <v>13</v>
      </c>
      <c r="K22" s="63">
        <v>1</v>
      </c>
      <c r="L22" s="65">
        <v>2766.88</v>
      </c>
      <c r="M22" s="65">
        <v>416</v>
      </c>
      <c r="N22" s="61">
        <v>44337</v>
      </c>
      <c r="O22" s="60" t="s">
        <v>37</v>
      </c>
      <c r="P22" s="57"/>
      <c r="Q22" s="88"/>
      <c r="R22" s="88"/>
      <c r="S22" s="88"/>
      <c r="T22" s="88"/>
      <c r="U22" s="88"/>
      <c r="V22" s="89"/>
      <c r="W22" s="89"/>
      <c r="X22" s="90"/>
      <c r="Y22" s="56"/>
      <c r="Z22" s="90"/>
    </row>
    <row r="23" spans="1:26" ht="25.35" customHeight="1">
      <c r="A23" s="16"/>
      <c r="B23" s="16"/>
      <c r="C23" s="39" t="s">
        <v>29</v>
      </c>
      <c r="D23" s="58">
        <f>SUM(D13:D22)</f>
        <v>59726.55999999999</v>
      </c>
      <c r="E23" s="58">
        <f t="shared" ref="E23:G23" si="0">SUM(E13:E22)</f>
        <v>40039.840000000004</v>
      </c>
      <c r="F23" s="84">
        <f t="shared" ref="F23" si="1">(D23-E23)/E23</f>
        <v>0.4916782884247286</v>
      </c>
      <c r="G23" s="58">
        <f t="shared" si="0"/>
        <v>10467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>
        <v>5</v>
      </c>
      <c r="C25" s="78" t="s">
        <v>66</v>
      </c>
      <c r="D25" s="65">
        <v>2670.99</v>
      </c>
      <c r="E25" s="63">
        <v>4282.87</v>
      </c>
      <c r="F25" s="76">
        <f t="shared" ref="F25:F31" si="2">(D25-E25)/E25</f>
        <v>-0.37635510767312574</v>
      </c>
      <c r="G25" s="65">
        <v>437</v>
      </c>
      <c r="H25" s="63">
        <v>34</v>
      </c>
      <c r="I25" s="63">
        <f>G25/H25</f>
        <v>12.852941176470589</v>
      </c>
      <c r="J25" s="63">
        <v>7</v>
      </c>
      <c r="K25" s="63">
        <v>3</v>
      </c>
      <c r="L25" s="65">
        <v>22555.7</v>
      </c>
      <c r="M25" s="65">
        <v>3736</v>
      </c>
      <c r="N25" s="61">
        <v>44323</v>
      </c>
      <c r="O25" s="60" t="s">
        <v>34</v>
      </c>
      <c r="P25" s="57"/>
      <c r="Q25" s="88"/>
      <c r="R25" s="88"/>
      <c r="S25" s="88"/>
      <c r="T25" s="88"/>
      <c r="U25" s="88"/>
      <c r="V25" s="89"/>
      <c r="W25" s="89"/>
      <c r="X25" s="91"/>
      <c r="Y25" s="56"/>
      <c r="Z25" s="90"/>
    </row>
    <row r="26" spans="1:26" ht="25.35" customHeight="1">
      <c r="A26" s="59">
        <v>12</v>
      </c>
      <c r="B26" s="59">
        <v>10</v>
      </c>
      <c r="C26" s="82" t="s">
        <v>77</v>
      </c>
      <c r="D26" s="65">
        <v>1628.65</v>
      </c>
      <c r="E26" s="63">
        <v>2406.75</v>
      </c>
      <c r="F26" s="76">
        <f t="shared" si="2"/>
        <v>-0.32329905474187176</v>
      </c>
      <c r="G26" s="65">
        <v>239</v>
      </c>
      <c r="H26" s="63">
        <v>17</v>
      </c>
      <c r="I26" s="63">
        <f>G26/H26</f>
        <v>14.058823529411764</v>
      </c>
      <c r="J26" s="63">
        <v>4</v>
      </c>
      <c r="K26" s="63">
        <v>3</v>
      </c>
      <c r="L26" s="65">
        <v>12294</v>
      </c>
      <c r="M26" s="65">
        <v>1934</v>
      </c>
      <c r="N26" s="61">
        <v>44323</v>
      </c>
      <c r="O26" s="60" t="s">
        <v>33</v>
      </c>
      <c r="P26" s="57"/>
      <c r="Q26" s="88"/>
      <c r="R26" s="88"/>
      <c r="S26" s="88"/>
      <c r="T26" s="88"/>
      <c r="U26" s="88"/>
      <c r="V26" s="89"/>
      <c r="W26" s="89"/>
      <c r="X26" s="91"/>
      <c r="Y26" s="56"/>
      <c r="Z26" s="90"/>
    </row>
    <row r="27" spans="1:26" ht="24.6" customHeight="1">
      <c r="A27" s="59">
        <v>13</v>
      </c>
      <c r="B27" s="59" t="s">
        <v>56</v>
      </c>
      <c r="C27" s="45" t="s">
        <v>103</v>
      </c>
      <c r="D27" s="65">
        <v>1410</v>
      </c>
      <c r="E27" s="63" t="s">
        <v>30</v>
      </c>
      <c r="F27" s="63" t="s">
        <v>30</v>
      </c>
      <c r="G27" s="65">
        <v>271</v>
      </c>
      <c r="H27" s="63" t="s">
        <v>30</v>
      </c>
      <c r="I27" s="63" t="s">
        <v>30</v>
      </c>
      <c r="J27" s="63" t="s">
        <v>30</v>
      </c>
      <c r="K27" s="63">
        <v>1</v>
      </c>
      <c r="L27" s="65">
        <v>1410</v>
      </c>
      <c r="M27" s="65">
        <v>271</v>
      </c>
      <c r="N27" s="61">
        <v>44337</v>
      </c>
      <c r="O27" s="60" t="s">
        <v>60</v>
      </c>
      <c r="P27" s="57"/>
      <c r="R27" s="62"/>
      <c r="T27" s="57"/>
      <c r="U27" s="56"/>
      <c r="V27" s="56"/>
      <c r="W27" s="56"/>
      <c r="X27" s="56"/>
      <c r="Y27" s="57"/>
      <c r="Z27" s="56"/>
    </row>
    <row r="28" spans="1:26" ht="25.35" customHeight="1">
      <c r="A28" s="59">
        <v>14</v>
      </c>
      <c r="B28" s="59">
        <v>9</v>
      </c>
      <c r="C28" s="78" t="s">
        <v>85</v>
      </c>
      <c r="D28" s="65">
        <v>1205</v>
      </c>
      <c r="E28" s="63">
        <v>2600</v>
      </c>
      <c r="F28" s="76">
        <f t="shared" si="2"/>
        <v>-0.53653846153846152</v>
      </c>
      <c r="G28" s="65">
        <v>232</v>
      </c>
      <c r="H28" s="63" t="s">
        <v>30</v>
      </c>
      <c r="I28" s="63" t="s">
        <v>30</v>
      </c>
      <c r="J28" s="63">
        <v>5</v>
      </c>
      <c r="K28" s="63">
        <v>2</v>
      </c>
      <c r="L28" s="65">
        <v>4726</v>
      </c>
      <c r="M28" s="65">
        <v>952</v>
      </c>
      <c r="N28" s="61">
        <v>44330</v>
      </c>
      <c r="O28" s="60" t="s">
        <v>31</v>
      </c>
      <c r="P28" s="57"/>
      <c r="Q28" s="88"/>
      <c r="R28" s="88"/>
      <c r="S28" s="88"/>
      <c r="T28" s="88"/>
      <c r="U28" s="88"/>
      <c r="V28" s="89"/>
      <c r="W28" s="89"/>
      <c r="X28" s="90"/>
      <c r="Y28" s="56"/>
      <c r="Z28" s="90"/>
    </row>
    <row r="29" spans="1:26" ht="25.35" customHeight="1">
      <c r="A29" s="59">
        <v>15</v>
      </c>
      <c r="B29" s="59">
        <v>6</v>
      </c>
      <c r="C29" s="78" t="s">
        <v>83</v>
      </c>
      <c r="D29" s="65">
        <v>1139.48</v>
      </c>
      <c r="E29" s="63">
        <v>4036.25</v>
      </c>
      <c r="F29" s="76">
        <f t="shared" si="2"/>
        <v>-0.71768844843604829</v>
      </c>
      <c r="G29" s="65">
        <v>175</v>
      </c>
      <c r="H29" s="63">
        <v>21</v>
      </c>
      <c r="I29" s="63">
        <f>G29/H29</f>
        <v>8.3333333333333339</v>
      </c>
      <c r="J29" s="63">
        <v>5</v>
      </c>
      <c r="K29" s="63">
        <v>2</v>
      </c>
      <c r="L29" s="65">
        <v>7153.87</v>
      </c>
      <c r="M29" s="65">
        <v>1161</v>
      </c>
      <c r="N29" s="61">
        <v>44330</v>
      </c>
      <c r="O29" s="60" t="s">
        <v>34</v>
      </c>
      <c r="P29" s="57"/>
      <c r="Q29" s="88"/>
      <c r="R29" s="88"/>
      <c r="S29" s="88"/>
      <c r="T29" s="88"/>
      <c r="U29" s="88"/>
      <c r="V29" s="89"/>
      <c r="W29" s="89"/>
      <c r="X29" s="90"/>
      <c r="Y29" s="56"/>
      <c r="Z29" s="90"/>
    </row>
    <row r="30" spans="1:26" ht="25.35" customHeight="1">
      <c r="A30" s="59">
        <v>16</v>
      </c>
      <c r="B30" s="59">
        <v>7</v>
      </c>
      <c r="C30" s="82" t="s">
        <v>67</v>
      </c>
      <c r="D30" s="65">
        <v>1099.5</v>
      </c>
      <c r="E30" s="63">
        <v>2917.5</v>
      </c>
      <c r="F30" s="76">
        <f t="shared" si="2"/>
        <v>-0.62313624678663238</v>
      </c>
      <c r="G30" s="65">
        <v>201</v>
      </c>
      <c r="H30" s="63">
        <v>12</v>
      </c>
      <c r="I30" s="63">
        <f>G30/H30</f>
        <v>16.75</v>
      </c>
      <c r="J30" s="63">
        <v>5</v>
      </c>
      <c r="K30" s="63">
        <v>3</v>
      </c>
      <c r="L30" s="65">
        <v>20274</v>
      </c>
      <c r="M30" s="65">
        <v>3520</v>
      </c>
      <c r="N30" s="61">
        <v>44323</v>
      </c>
      <c r="O30" s="60" t="s">
        <v>32</v>
      </c>
      <c r="P30" s="57"/>
      <c r="R30" s="62"/>
      <c r="T30" s="57"/>
      <c r="U30" s="56"/>
      <c r="V30" s="56"/>
      <c r="W30" s="57"/>
      <c r="X30" s="56"/>
      <c r="Y30" s="56"/>
      <c r="Z30" s="56"/>
    </row>
    <row r="31" spans="1:26" ht="25.35" customHeight="1">
      <c r="A31" s="59">
        <v>17</v>
      </c>
      <c r="B31" s="59">
        <v>11</v>
      </c>
      <c r="C31" s="92" t="s">
        <v>48</v>
      </c>
      <c r="D31" s="65">
        <v>987.1</v>
      </c>
      <c r="E31" s="63">
        <v>1506.7</v>
      </c>
      <c r="F31" s="76">
        <f t="shared" si="2"/>
        <v>-0.34485962699940265</v>
      </c>
      <c r="G31" s="65">
        <v>189</v>
      </c>
      <c r="H31" s="63">
        <v>17</v>
      </c>
      <c r="I31" s="63">
        <f>G31/H31</f>
        <v>11.117647058823529</v>
      </c>
      <c r="J31" s="63">
        <v>6</v>
      </c>
      <c r="K31" s="63">
        <v>4</v>
      </c>
      <c r="L31" s="65">
        <v>26210.42</v>
      </c>
      <c r="M31" s="65">
        <v>4596</v>
      </c>
      <c r="N31" s="61">
        <v>44316</v>
      </c>
      <c r="O31" s="60" t="s">
        <v>49</v>
      </c>
      <c r="P31" s="57"/>
      <c r="R31" s="62"/>
      <c r="T31" s="57"/>
      <c r="U31" s="56"/>
      <c r="V31" s="56"/>
      <c r="W31" s="57"/>
      <c r="X31" s="56"/>
      <c r="Y31" s="56"/>
      <c r="Z31" s="56"/>
    </row>
    <row r="32" spans="1:26" ht="25.35" customHeight="1">
      <c r="A32" s="59">
        <v>18</v>
      </c>
      <c r="B32" s="66" t="s">
        <v>30</v>
      </c>
      <c r="C32" s="92" t="s">
        <v>101</v>
      </c>
      <c r="D32" s="65">
        <v>585</v>
      </c>
      <c r="E32" s="63" t="s">
        <v>30</v>
      </c>
      <c r="F32" s="63" t="s">
        <v>30</v>
      </c>
      <c r="G32" s="65">
        <v>113</v>
      </c>
      <c r="H32" s="63" t="s">
        <v>30</v>
      </c>
      <c r="I32" s="63" t="s">
        <v>30</v>
      </c>
      <c r="J32" s="63">
        <v>3</v>
      </c>
      <c r="K32" s="63">
        <v>2</v>
      </c>
      <c r="L32" s="65">
        <v>2160</v>
      </c>
      <c r="M32" s="65">
        <v>424</v>
      </c>
      <c r="N32" s="61">
        <v>44330</v>
      </c>
      <c r="O32" s="60" t="s">
        <v>102</v>
      </c>
      <c r="P32" s="57"/>
      <c r="R32" s="62"/>
      <c r="T32" s="57"/>
      <c r="U32" s="56"/>
      <c r="V32" s="56"/>
      <c r="W32" s="57"/>
      <c r="X32" s="56"/>
      <c r="Y32" s="56"/>
      <c r="Z32" s="56"/>
    </row>
    <row r="33" spans="1:26" ht="25.35" customHeight="1">
      <c r="A33" s="59">
        <v>19</v>
      </c>
      <c r="B33" s="59">
        <v>8</v>
      </c>
      <c r="C33" s="45" t="s">
        <v>84</v>
      </c>
      <c r="D33" s="65">
        <v>508.08</v>
      </c>
      <c r="E33" s="63">
        <v>2874.95</v>
      </c>
      <c r="F33" s="76">
        <f>(D33-E33)/E33</f>
        <v>-0.82327344823388238</v>
      </c>
      <c r="G33" s="65">
        <v>84</v>
      </c>
      <c r="H33" s="63">
        <v>12</v>
      </c>
      <c r="I33" s="63">
        <f>G33/H33</f>
        <v>7</v>
      </c>
      <c r="J33" s="63">
        <v>6</v>
      </c>
      <c r="K33" s="63">
        <v>2</v>
      </c>
      <c r="L33" s="65">
        <v>4683.45</v>
      </c>
      <c r="M33" s="65">
        <v>799</v>
      </c>
      <c r="N33" s="61">
        <v>44330</v>
      </c>
      <c r="O33" s="60" t="s">
        <v>27</v>
      </c>
      <c r="P33" s="57"/>
      <c r="R33" s="62"/>
      <c r="T33" s="57"/>
      <c r="U33" s="56"/>
      <c r="V33" s="56"/>
      <c r="W33" s="57"/>
      <c r="X33" s="56"/>
      <c r="Y33" s="56"/>
      <c r="Z33" s="56"/>
    </row>
    <row r="34" spans="1:26" ht="25.35" customHeight="1">
      <c r="A34" s="59">
        <v>20</v>
      </c>
      <c r="B34" s="93">
        <v>16</v>
      </c>
      <c r="C34" s="45" t="s">
        <v>40</v>
      </c>
      <c r="D34" s="65">
        <v>283.95</v>
      </c>
      <c r="E34" s="63">
        <v>443.05</v>
      </c>
      <c r="F34" s="76">
        <f>(D34-E34)/E34</f>
        <v>-0.3591016815257872</v>
      </c>
      <c r="G34" s="65">
        <v>50</v>
      </c>
      <c r="H34" s="63">
        <v>6</v>
      </c>
      <c r="I34" s="63">
        <f>G34/H34</f>
        <v>8.3333333333333339</v>
      </c>
      <c r="J34" s="63">
        <v>2</v>
      </c>
      <c r="K34" s="63" t="s">
        <v>30</v>
      </c>
      <c r="L34" s="65">
        <v>114580.97</v>
      </c>
      <c r="M34" s="65">
        <v>23150</v>
      </c>
      <c r="N34" s="61">
        <v>44106</v>
      </c>
      <c r="O34" s="60" t="s">
        <v>37</v>
      </c>
      <c r="P34" s="57"/>
      <c r="R34" s="62"/>
      <c r="T34" s="57"/>
      <c r="U34" s="56"/>
      <c r="V34" s="56"/>
      <c r="W34" s="56"/>
      <c r="X34" s="56"/>
      <c r="Y34" s="57"/>
      <c r="Z34" s="56"/>
    </row>
    <row r="35" spans="1:26" ht="25.35" customHeight="1">
      <c r="A35" s="16"/>
      <c r="B35" s="16"/>
      <c r="C35" s="39" t="s">
        <v>76</v>
      </c>
      <c r="D35" s="58">
        <f ca="1">SUM(D23:D39)</f>
        <v>71425.809999999983</v>
      </c>
      <c r="E35" s="58">
        <f ca="1">SUM(E23:E39)</f>
        <v>61339.86</v>
      </c>
      <c r="F35" s="84">
        <f ca="1">(D35-E35)/E35</f>
        <v>0.16442733974286838</v>
      </c>
      <c r="G35" s="58">
        <f ca="1">SUM(G23:G39)</f>
        <v>12492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59">
        <v>14</v>
      </c>
      <c r="C37" s="45" t="s">
        <v>87</v>
      </c>
      <c r="D37" s="65">
        <v>255</v>
      </c>
      <c r="E37" s="65">
        <v>617</v>
      </c>
      <c r="F37" s="76">
        <f t="shared" ref="F37:F43" si="3">(D37-E37)/E37</f>
        <v>-0.58670988654781198</v>
      </c>
      <c r="G37" s="65">
        <v>54</v>
      </c>
      <c r="H37" s="63" t="s">
        <v>30</v>
      </c>
      <c r="I37" s="63" t="s">
        <v>30</v>
      </c>
      <c r="J37" s="63" t="s">
        <v>30</v>
      </c>
      <c r="K37" s="63">
        <v>2</v>
      </c>
      <c r="L37" s="65">
        <v>1710.32</v>
      </c>
      <c r="M37" s="65">
        <v>348</v>
      </c>
      <c r="N37" s="61">
        <v>44330</v>
      </c>
      <c r="O37" s="77" t="s">
        <v>60</v>
      </c>
      <c r="P37" s="57"/>
      <c r="R37" s="62"/>
      <c r="T37" s="57"/>
      <c r="U37" s="56"/>
      <c r="V37" s="56"/>
      <c r="W37" s="57"/>
      <c r="X37" s="56"/>
      <c r="Y37" s="56"/>
      <c r="Z37" s="56"/>
    </row>
    <row r="38" spans="1:26" ht="24.75" customHeight="1">
      <c r="A38" s="59">
        <v>22</v>
      </c>
      <c r="B38" s="93">
        <v>17</v>
      </c>
      <c r="C38" s="45" t="s">
        <v>73</v>
      </c>
      <c r="D38" s="65">
        <v>229</v>
      </c>
      <c r="E38" s="65">
        <v>289</v>
      </c>
      <c r="F38" s="76">
        <f t="shared" si="3"/>
        <v>-0.20761245674740483</v>
      </c>
      <c r="G38" s="65">
        <v>47</v>
      </c>
      <c r="H38" s="63" t="s">
        <v>30</v>
      </c>
      <c r="I38" s="63" t="s">
        <v>30</v>
      </c>
      <c r="J38" s="63" t="s">
        <v>30</v>
      </c>
      <c r="K38" s="63">
        <v>3</v>
      </c>
      <c r="L38" s="65">
        <v>1831.5</v>
      </c>
      <c r="M38" s="65">
        <v>321</v>
      </c>
      <c r="N38" s="61">
        <v>44323</v>
      </c>
      <c r="O38" s="60" t="s">
        <v>60</v>
      </c>
      <c r="P38" s="57"/>
      <c r="R38" s="62"/>
      <c r="T38" s="57"/>
      <c r="U38" s="56"/>
      <c r="V38" s="56"/>
      <c r="W38" s="56"/>
      <c r="X38" s="57"/>
      <c r="Y38" s="56"/>
      <c r="Z38" s="56"/>
    </row>
    <row r="39" spans="1:26" ht="25.35" customHeight="1">
      <c r="A39" s="59">
        <v>23</v>
      </c>
      <c r="B39" s="59">
        <v>17</v>
      </c>
      <c r="C39" s="64" t="s">
        <v>41</v>
      </c>
      <c r="D39" s="65">
        <v>181.5</v>
      </c>
      <c r="E39" s="63">
        <v>231.95</v>
      </c>
      <c r="F39" s="76">
        <f t="shared" si="3"/>
        <v>-0.21750377236473373</v>
      </c>
      <c r="G39" s="65">
        <v>34</v>
      </c>
      <c r="H39" s="63">
        <v>3</v>
      </c>
      <c r="I39" s="63">
        <f>G39/H39</f>
        <v>11.333333333333334</v>
      </c>
      <c r="J39" s="63">
        <v>1</v>
      </c>
      <c r="K39" s="63" t="s">
        <v>30</v>
      </c>
      <c r="L39" s="65">
        <v>66014.720000000001</v>
      </c>
      <c r="M39" s="65">
        <v>14191</v>
      </c>
      <c r="N39" s="61">
        <v>44113</v>
      </c>
      <c r="O39" s="60" t="s">
        <v>27</v>
      </c>
      <c r="P39" s="57"/>
      <c r="R39" s="62"/>
      <c r="T39" s="57"/>
      <c r="U39" s="56"/>
      <c r="V39" s="56"/>
      <c r="W39" s="57"/>
      <c r="X39" s="56"/>
      <c r="Y39" s="56"/>
      <c r="Z39" s="56"/>
    </row>
    <row r="40" spans="1:26" ht="24.6" customHeight="1">
      <c r="A40" s="59">
        <v>24</v>
      </c>
      <c r="B40" s="49">
        <v>21</v>
      </c>
      <c r="C40" s="45" t="s">
        <v>74</v>
      </c>
      <c r="D40" s="65">
        <v>108.2</v>
      </c>
      <c r="E40" s="65">
        <v>121</v>
      </c>
      <c r="F40" s="76">
        <f t="shared" si="3"/>
        <v>-0.10578512396694212</v>
      </c>
      <c r="G40" s="65">
        <v>21</v>
      </c>
      <c r="H40" s="63" t="s">
        <v>30</v>
      </c>
      <c r="I40" s="63" t="s">
        <v>30</v>
      </c>
      <c r="J40" s="63" t="s">
        <v>30</v>
      </c>
      <c r="K40" s="63">
        <v>4</v>
      </c>
      <c r="L40" s="65">
        <f>1701.2+D40</f>
        <v>1809.4</v>
      </c>
      <c r="M40" s="65">
        <f>334+G40</f>
        <v>355</v>
      </c>
      <c r="N40" s="61">
        <v>44316</v>
      </c>
      <c r="O40" s="60" t="s">
        <v>60</v>
      </c>
      <c r="P40" s="57"/>
      <c r="R40" s="62"/>
      <c r="T40" s="57"/>
      <c r="U40" s="56"/>
      <c r="V40" s="56"/>
      <c r="W40" s="56"/>
      <c r="X40" s="57"/>
      <c r="Y40" s="56"/>
      <c r="Z40" s="56"/>
    </row>
    <row r="41" spans="1:26" ht="24.75" customHeight="1">
      <c r="A41" s="59">
        <v>25</v>
      </c>
      <c r="B41" s="59">
        <v>12</v>
      </c>
      <c r="C41" s="81" t="s">
        <v>38</v>
      </c>
      <c r="D41" s="65">
        <v>91.5</v>
      </c>
      <c r="E41" s="63">
        <v>1012.7</v>
      </c>
      <c r="F41" s="76">
        <f t="shared" si="3"/>
        <v>-0.90964747704157201</v>
      </c>
      <c r="G41" s="65">
        <v>18</v>
      </c>
      <c r="H41" s="63">
        <v>2</v>
      </c>
      <c r="I41" s="63">
        <f>G41/H41</f>
        <v>9</v>
      </c>
      <c r="J41" s="63">
        <v>2</v>
      </c>
      <c r="K41" s="63">
        <v>4</v>
      </c>
      <c r="L41" s="65">
        <v>21421.32</v>
      </c>
      <c r="M41" s="65">
        <v>3847</v>
      </c>
      <c r="N41" s="61">
        <v>44316</v>
      </c>
      <c r="O41" s="60" t="s">
        <v>37</v>
      </c>
      <c r="P41" s="57"/>
      <c r="R41" s="62"/>
      <c r="T41" s="57"/>
      <c r="U41" s="56"/>
      <c r="V41" s="56"/>
      <c r="W41" s="57"/>
      <c r="X41" s="56"/>
      <c r="Y41" s="56"/>
      <c r="Z41" s="56"/>
    </row>
    <row r="42" spans="1:26" ht="24.75" customHeight="1">
      <c r="A42" s="59">
        <v>26</v>
      </c>
      <c r="B42" s="97">
        <v>21</v>
      </c>
      <c r="C42" s="64" t="s">
        <v>88</v>
      </c>
      <c r="D42" s="65">
        <v>14.5</v>
      </c>
      <c r="E42" s="63">
        <v>113.4</v>
      </c>
      <c r="F42" s="76">
        <f t="shared" si="3"/>
        <v>-0.8721340388007055</v>
      </c>
      <c r="G42" s="65">
        <v>4</v>
      </c>
      <c r="H42" s="63">
        <v>2</v>
      </c>
      <c r="I42" s="63">
        <f>G42/H42</f>
        <v>2</v>
      </c>
      <c r="J42" s="63">
        <v>2</v>
      </c>
      <c r="K42" s="63">
        <v>2</v>
      </c>
      <c r="L42" s="65">
        <v>239.5</v>
      </c>
      <c r="M42" s="65">
        <v>42</v>
      </c>
      <c r="N42" s="61">
        <v>44330</v>
      </c>
      <c r="O42" s="60" t="s">
        <v>89</v>
      </c>
      <c r="P42" s="57"/>
      <c r="R42" s="62"/>
      <c r="T42" s="57"/>
      <c r="U42" s="56"/>
      <c r="V42" s="56"/>
      <c r="W42" s="57"/>
      <c r="X42" s="56"/>
      <c r="Y42" s="56"/>
      <c r="Z42" s="56"/>
    </row>
    <row r="43" spans="1:26" ht="24.75" customHeight="1">
      <c r="A43" s="59">
        <v>27</v>
      </c>
      <c r="B43" s="93">
        <v>15</v>
      </c>
      <c r="C43" s="83" t="s">
        <v>68</v>
      </c>
      <c r="D43" s="65">
        <v>11</v>
      </c>
      <c r="E43" s="63">
        <v>612.45000000000005</v>
      </c>
      <c r="F43" s="76">
        <f t="shared" si="3"/>
        <v>-0.98203935015103272</v>
      </c>
      <c r="G43" s="65">
        <v>2</v>
      </c>
      <c r="H43" s="66">
        <v>1</v>
      </c>
      <c r="I43" s="63">
        <f>G43/H43</f>
        <v>2</v>
      </c>
      <c r="J43" s="63">
        <v>1</v>
      </c>
      <c r="K43" s="63">
        <v>3</v>
      </c>
      <c r="L43" s="65">
        <v>6162</v>
      </c>
      <c r="M43" s="65">
        <v>978</v>
      </c>
      <c r="N43" s="61">
        <v>44323</v>
      </c>
      <c r="O43" s="60" t="s">
        <v>47</v>
      </c>
      <c r="P43" s="57"/>
      <c r="R43" s="62"/>
      <c r="T43" s="57"/>
      <c r="U43" s="56"/>
      <c r="V43" s="56"/>
      <c r="W43" s="56"/>
      <c r="X43" s="57"/>
      <c r="Y43" s="56"/>
      <c r="Z43" s="56"/>
    </row>
    <row r="44" spans="1:26" ht="25.35" customHeight="1">
      <c r="A44" s="16"/>
      <c r="B44" s="16"/>
      <c r="C44" s="39" t="s">
        <v>105</v>
      </c>
      <c r="D44" s="58">
        <f ca="1">SUM(D35:D43)</f>
        <v>71542.809999999983</v>
      </c>
      <c r="E44" s="58">
        <f ca="1">SUM(E35:E43)</f>
        <v>63078.409999999996</v>
      </c>
      <c r="F44" s="84">
        <f t="shared" ref="F44" ca="1" si="4">(D44-E44)/E44</f>
        <v>0.13418854406761344</v>
      </c>
      <c r="G44" s="58">
        <f ca="1">SUM(G35:G43)</f>
        <v>12516</v>
      </c>
      <c r="H44" s="58"/>
      <c r="I44" s="19"/>
      <c r="J44" s="18"/>
      <c r="K44" s="20"/>
      <c r="L44" s="21"/>
      <c r="M44" s="25"/>
      <c r="N44" s="22"/>
      <c r="O44" s="77"/>
    </row>
    <row r="45" spans="1:26" ht="23.1" customHeight="1"/>
    <row r="46" spans="1:26" ht="17.25" customHeight="1"/>
    <row r="60" spans="16:18">
      <c r="R60" s="57"/>
    </row>
    <row r="63" spans="16:18">
      <c r="P63" s="57"/>
    </row>
    <row r="67" ht="12" customHeight="1"/>
  </sheetData>
  <sortState xmlns:xlrd2="http://schemas.microsoft.com/office/spreadsheetml/2017/richdata2" ref="B13:O43">
    <sortCondition descending="1" ref="D13:D43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A52B-0399-43D8-A66B-CB1D02C46286}">
  <dimension ref="A1:Z64"/>
  <sheetViews>
    <sheetView topLeftCell="A16" zoomScale="60" zoomScaleNormal="60" workbookViewId="0">
      <selection activeCell="C32" sqref="C32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2" style="55" bestFit="1" customWidth="1"/>
    <col min="24" max="24" width="13.6640625" style="55" customWidth="1"/>
    <col min="25" max="25" width="14.88671875" style="55" customWidth="1"/>
    <col min="26" max="16384" width="8.88671875" style="55"/>
  </cols>
  <sheetData>
    <row r="1" spans="1:26" ht="19.5" customHeight="1">
      <c r="E1" s="2" t="s">
        <v>78</v>
      </c>
      <c r="F1" s="2"/>
      <c r="G1" s="2"/>
      <c r="H1" s="2"/>
      <c r="I1" s="2"/>
    </row>
    <row r="2" spans="1:26" ht="19.5" customHeight="1">
      <c r="E2" s="2" t="s">
        <v>79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80</v>
      </c>
      <c r="E6" s="4" t="s">
        <v>69</v>
      </c>
      <c r="F6" s="177"/>
      <c r="G6" s="4" t="s">
        <v>80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72"/>
      <c r="E9" s="72"/>
      <c r="F9" s="176" t="s">
        <v>15</v>
      </c>
      <c r="G9" s="72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Y9" s="57"/>
    </row>
    <row r="10" spans="1:26">
      <c r="A10" s="174"/>
      <c r="B10" s="174"/>
      <c r="C10" s="177"/>
      <c r="D10" s="73" t="s">
        <v>81</v>
      </c>
      <c r="E10" s="73" t="s">
        <v>70</v>
      </c>
      <c r="F10" s="177"/>
      <c r="G10" s="73" t="s">
        <v>81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Y10" s="57"/>
    </row>
    <row r="11" spans="1:26">
      <c r="A11" s="174"/>
      <c r="B11" s="174"/>
      <c r="C11" s="177"/>
      <c r="D11" s="73" t="s">
        <v>14</v>
      </c>
      <c r="E11" s="4" t="s">
        <v>14</v>
      </c>
      <c r="F11" s="177"/>
      <c r="G11" s="73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Y11" s="57"/>
    </row>
    <row r="12" spans="1:26" ht="15.6" customHeight="1" thickBot="1">
      <c r="A12" s="174"/>
      <c r="B12" s="175"/>
      <c r="C12" s="178"/>
      <c r="D12" s="74"/>
      <c r="E12" s="5" t="s">
        <v>2</v>
      </c>
      <c r="F12" s="178"/>
      <c r="G12" s="74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89"/>
      <c r="X12" s="90"/>
      <c r="Y12" s="90"/>
    </row>
    <row r="13" spans="1:26" ht="25.35" customHeight="1">
      <c r="A13" s="59">
        <v>1</v>
      </c>
      <c r="B13" s="59" t="s">
        <v>56</v>
      </c>
      <c r="C13" s="45" t="s">
        <v>82</v>
      </c>
      <c r="D13" s="65">
        <v>15357.15</v>
      </c>
      <c r="E13" s="63" t="s">
        <v>30</v>
      </c>
      <c r="F13" s="63" t="s">
        <v>30</v>
      </c>
      <c r="G13" s="65">
        <v>2349</v>
      </c>
      <c r="H13" s="63">
        <v>104</v>
      </c>
      <c r="I13" s="63">
        <f t="shared" ref="I13:I20" si="0">G13/H13</f>
        <v>22.58653846153846</v>
      </c>
      <c r="J13" s="63">
        <v>15</v>
      </c>
      <c r="K13" s="63">
        <v>1</v>
      </c>
      <c r="L13" s="65">
        <v>18792.3</v>
      </c>
      <c r="M13" s="65">
        <v>2846</v>
      </c>
      <c r="N13" s="61">
        <v>44330</v>
      </c>
      <c r="O13" s="60" t="s">
        <v>27</v>
      </c>
      <c r="P13" s="57"/>
      <c r="Q13" s="88"/>
      <c r="R13" s="88"/>
      <c r="S13" s="88"/>
      <c r="T13" s="88"/>
      <c r="U13" s="88"/>
      <c r="V13" s="89"/>
      <c r="W13" s="89"/>
      <c r="X13" s="90"/>
      <c r="Y13" s="90"/>
      <c r="Z13" s="56"/>
    </row>
    <row r="14" spans="1:26" ht="25.35" customHeight="1">
      <c r="A14" s="59">
        <v>2</v>
      </c>
      <c r="B14" s="59">
        <v>2</v>
      </c>
      <c r="C14" s="78" t="s">
        <v>65</v>
      </c>
      <c r="D14" s="65">
        <v>10138.94</v>
      </c>
      <c r="E14" s="63">
        <v>17548.689999999999</v>
      </c>
      <c r="F14" s="76">
        <f>(D14-E14)/E14</f>
        <v>-0.4222394947998967</v>
      </c>
      <c r="G14" s="65">
        <v>2098</v>
      </c>
      <c r="H14" s="63">
        <v>124</v>
      </c>
      <c r="I14" s="63">
        <f t="shared" si="0"/>
        <v>16.919354838709676</v>
      </c>
      <c r="J14" s="63">
        <v>9</v>
      </c>
      <c r="K14" s="63">
        <v>2</v>
      </c>
      <c r="L14" s="65">
        <v>33413.300000000003</v>
      </c>
      <c r="M14" s="65">
        <v>6811</v>
      </c>
      <c r="N14" s="61">
        <v>44323</v>
      </c>
      <c r="O14" s="60" t="s">
        <v>34</v>
      </c>
      <c r="P14" s="57"/>
      <c r="Q14" s="88"/>
      <c r="R14" s="88"/>
      <c r="S14" s="88"/>
      <c r="T14" s="88"/>
      <c r="U14" s="88"/>
      <c r="V14" s="89"/>
      <c r="W14" s="89"/>
      <c r="X14" s="90"/>
      <c r="Y14" s="90"/>
      <c r="Z14" s="56"/>
    </row>
    <row r="15" spans="1:26" ht="25.35" customHeight="1">
      <c r="A15" s="59">
        <v>3</v>
      </c>
      <c r="B15" s="59">
        <v>1</v>
      </c>
      <c r="C15" s="92" t="s">
        <v>63</v>
      </c>
      <c r="D15" s="65">
        <v>9826.1299999999992</v>
      </c>
      <c r="E15" s="63">
        <v>20157.14</v>
      </c>
      <c r="F15" s="76">
        <f>(D15-E15)/E15</f>
        <v>-0.51252360205862546</v>
      </c>
      <c r="G15" s="65">
        <v>1387</v>
      </c>
      <c r="H15" s="48">
        <v>75</v>
      </c>
      <c r="I15" s="63">
        <f t="shared" si="0"/>
        <v>18.493333333333332</v>
      </c>
      <c r="J15" s="63">
        <v>9</v>
      </c>
      <c r="K15" s="63">
        <v>2</v>
      </c>
      <c r="L15" s="65">
        <v>36213.75</v>
      </c>
      <c r="M15" s="65">
        <v>5145</v>
      </c>
      <c r="N15" s="61">
        <v>44323</v>
      </c>
      <c r="O15" s="75" t="s">
        <v>64</v>
      </c>
      <c r="P15" s="57"/>
      <c r="Q15" s="88"/>
      <c r="R15" s="88"/>
      <c r="S15" s="88"/>
      <c r="T15" s="88"/>
      <c r="U15" s="88"/>
      <c r="V15" s="89"/>
      <c r="W15" s="89"/>
      <c r="X15" s="90"/>
      <c r="Y15" s="90"/>
      <c r="Z15" s="56"/>
    </row>
    <row r="16" spans="1:26" ht="25.35" customHeight="1">
      <c r="A16" s="59">
        <v>4</v>
      </c>
      <c r="B16" s="59">
        <v>5</v>
      </c>
      <c r="C16" s="80" t="s">
        <v>46</v>
      </c>
      <c r="D16" s="65">
        <v>4717.62</v>
      </c>
      <c r="E16" s="63">
        <v>8126.98</v>
      </c>
      <c r="F16" s="76">
        <f>(D16-E16)/E16</f>
        <v>-0.41951130678308546</v>
      </c>
      <c r="G16" s="65">
        <v>933</v>
      </c>
      <c r="H16" s="48">
        <v>83</v>
      </c>
      <c r="I16" s="63">
        <f t="shared" si="0"/>
        <v>11.240963855421686</v>
      </c>
      <c r="J16" s="63">
        <v>14</v>
      </c>
      <c r="K16" s="63">
        <v>3</v>
      </c>
      <c r="L16" s="65">
        <v>34240</v>
      </c>
      <c r="M16" s="65">
        <v>7099</v>
      </c>
      <c r="N16" s="61">
        <v>44316</v>
      </c>
      <c r="O16" s="60" t="s">
        <v>32</v>
      </c>
      <c r="P16" s="57"/>
      <c r="Q16" s="88"/>
      <c r="R16" s="88"/>
      <c r="S16" s="88"/>
      <c r="T16" s="88"/>
      <c r="U16" s="88"/>
      <c r="V16" s="89"/>
      <c r="W16" s="89"/>
      <c r="X16" s="91"/>
      <c r="Y16" s="90"/>
      <c r="Z16" s="56"/>
    </row>
    <row r="17" spans="1:26" ht="25.35" customHeight="1">
      <c r="A17" s="59">
        <v>5</v>
      </c>
      <c r="B17" s="59">
        <v>3</v>
      </c>
      <c r="C17" s="78" t="s">
        <v>66</v>
      </c>
      <c r="D17" s="65">
        <v>4282.87</v>
      </c>
      <c r="E17" s="63">
        <v>10786.98</v>
      </c>
      <c r="F17" s="76">
        <f>(D17-E17)/E17</f>
        <v>-0.60295930835136435</v>
      </c>
      <c r="G17" s="65">
        <v>692</v>
      </c>
      <c r="H17" s="63">
        <v>55</v>
      </c>
      <c r="I17" s="63">
        <f t="shared" si="0"/>
        <v>12.581818181818182</v>
      </c>
      <c r="J17" s="63">
        <v>8</v>
      </c>
      <c r="K17" s="63">
        <v>2</v>
      </c>
      <c r="L17" s="65">
        <v>18098.14</v>
      </c>
      <c r="M17" s="65">
        <v>2986</v>
      </c>
      <c r="N17" s="61">
        <v>44323</v>
      </c>
      <c r="O17" s="60" t="s">
        <v>34</v>
      </c>
      <c r="P17" s="57"/>
      <c r="Q17" s="88"/>
      <c r="R17" s="88"/>
      <c r="S17" s="88"/>
      <c r="T17" s="88"/>
      <c r="U17" s="88"/>
      <c r="V17" s="89"/>
      <c r="W17" s="89"/>
      <c r="X17" s="91"/>
      <c r="Y17" s="88"/>
      <c r="Z17" s="56"/>
    </row>
    <row r="18" spans="1:26" ht="25.35" customHeight="1">
      <c r="A18" s="59">
        <v>6</v>
      </c>
      <c r="B18" s="59" t="s">
        <v>56</v>
      </c>
      <c r="C18" s="78" t="s">
        <v>83</v>
      </c>
      <c r="D18" s="65">
        <v>4036.25</v>
      </c>
      <c r="E18" s="63" t="s">
        <v>30</v>
      </c>
      <c r="F18" s="63" t="s">
        <v>30</v>
      </c>
      <c r="G18" s="65">
        <v>644</v>
      </c>
      <c r="H18" s="63">
        <v>86</v>
      </c>
      <c r="I18" s="63">
        <f t="shared" si="0"/>
        <v>7.4883720930232558</v>
      </c>
      <c r="J18" s="63">
        <v>11</v>
      </c>
      <c r="K18" s="63">
        <v>1</v>
      </c>
      <c r="L18" s="65">
        <v>4036.25</v>
      </c>
      <c r="M18" s="65">
        <v>644</v>
      </c>
      <c r="N18" s="61">
        <v>44330</v>
      </c>
      <c r="O18" s="60" t="s">
        <v>34</v>
      </c>
      <c r="P18" s="57"/>
      <c r="Q18" s="88"/>
      <c r="R18" s="88"/>
      <c r="S18" s="88"/>
      <c r="T18" s="88"/>
      <c r="U18" s="88"/>
      <c r="V18" s="88"/>
      <c r="W18" s="89"/>
      <c r="X18" s="90"/>
      <c r="Y18" s="90"/>
      <c r="Z18" s="56"/>
    </row>
    <row r="19" spans="1:26" ht="25.35" customHeight="1">
      <c r="A19" s="59">
        <v>7</v>
      </c>
      <c r="B19" s="59">
        <v>4</v>
      </c>
      <c r="C19" s="82" t="s">
        <v>67</v>
      </c>
      <c r="D19" s="65">
        <v>2917.5</v>
      </c>
      <c r="E19" s="63">
        <v>10253.25</v>
      </c>
      <c r="F19" s="76">
        <f>(D19-E19)/E19</f>
        <v>-0.7154560749030795</v>
      </c>
      <c r="G19" s="65">
        <v>498</v>
      </c>
      <c r="H19" s="63">
        <v>47</v>
      </c>
      <c r="I19" s="63">
        <f t="shared" si="0"/>
        <v>10.595744680851064</v>
      </c>
      <c r="J19" s="63">
        <v>12</v>
      </c>
      <c r="K19" s="63">
        <v>2</v>
      </c>
      <c r="L19" s="65">
        <v>16558</v>
      </c>
      <c r="M19" s="65">
        <v>2839</v>
      </c>
      <c r="N19" s="61">
        <v>44323</v>
      </c>
      <c r="O19" s="60" t="s">
        <v>32</v>
      </c>
      <c r="P19" s="57"/>
      <c r="Q19" s="88"/>
      <c r="R19" s="88"/>
      <c r="S19" s="88"/>
      <c r="T19" s="88"/>
      <c r="U19" s="88"/>
      <c r="V19" s="88"/>
      <c r="W19" s="89"/>
      <c r="X19" s="90"/>
      <c r="Y19" s="88"/>
      <c r="Z19" s="56"/>
    </row>
    <row r="20" spans="1:26" ht="25.35" customHeight="1">
      <c r="A20" s="59">
        <v>8</v>
      </c>
      <c r="B20" s="59" t="s">
        <v>56</v>
      </c>
      <c r="C20" s="78" t="s">
        <v>84</v>
      </c>
      <c r="D20" s="65">
        <v>2874.95</v>
      </c>
      <c r="E20" s="63" t="s">
        <v>30</v>
      </c>
      <c r="F20" s="63" t="s">
        <v>30</v>
      </c>
      <c r="G20" s="65">
        <v>479</v>
      </c>
      <c r="H20" s="63">
        <v>67</v>
      </c>
      <c r="I20" s="63">
        <f t="shared" si="0"/>
        <v>7.1492537313432836</v>
      </c>
      <c r="J20" s="63">
        <v>13</v>
      </c>
      <c r="K20" s="63">
        <v>1</v>
      </c>
      <c r="L20" s="65">
        <v>2874.95</v>
      </c>
      <c r="M20" s="65">
        <v>479</v>
      </c>
      <c r="N20" s="61">
        <v>44330</v>
      </c>
      <c r="O20" s="60" t="s">
        <v>27</v>
      </c>
      <c r="P20" s="57"/>
      <c r="R20" s="62"/>
      <c r="T20" s="57"/>
      <c r="U20" s="56"/>
      <c r="V20" s="56"/>
      <c r="W20" s="57"/>
      <c r="X20" s="56"/>
      <c r="Y20" s="56"/>
      <c r="Z20" s="56"/>
    </row>
    <row r="21" spans="1:26" ht="25.35" customHeight="1">
      <c r="A21" s="59">
        <v>9</v>
      </c>
      <c r="B21" s="59" t="s">
        <v>56</v>
      </c>
      <c r="C21" s="78" t="s">
        <v>85</v>
      </c>
      <c r="D21" s="65">
        <v>2600</v>
      </c>
      <c r="E21" s="63" t="s">
        <v>30</v>
      </c>
      <c r="F21" s="63" t="s">
        <v>30</v>
      </c>
      <c r="G21" s="65">
        <v>510</v>
      </c>
      <c r="H21" s="63" t="s">
        <v>30</v>
      </c>
      <c r="I21" s="63" t="s">
        <v>30</v>
      </c>
      <c r="J21" s="63">
        <v>9</v>
      </c>
      <c r="K21" s="63">
        <v>1</v>
      </c>
      <c r="L21" s="65">
        <v>2600</v>
      </c>
      <c r="M21" s="65">
        <v>510</v>
      </c>
      <c r="N21" s="61">
        <v>44330</v>
      </c>
      <c r="O21" s="60" t="s">
        <v>31</v>
      </c>
      <c r="P21" s="57"/>
      <c r="R21" s="62"/>
      <c r="T21" s="57"/>
      <c r="U21" s="56"/>
      <c r="V21" s="56"/>
      <c r="W21" s="57"/>
      <c r="X21" s="56"/>
      <c r="Y21" s="56"/>
      <c r="Z21" s="56"/>
    </row>
    <row r="22" spans="1:26" ht="25.35" customHeight="1">
      <c r="A22" s="59">
        <v>10</v>
      </c>
      <c r="B22" s="59">
        <v>7</v>
      </c>
      <c r="C22" s="82" t="s">
        <v>77</v>
      </c>
      <c r="D22" s="65">
        <v>2406.75</v>
      </c>
      <c r="E22" s="63">
        <v>5057.5</v>
      </c>
      <c r="F22" s="76">
        <f>(D22-E22)/E22</f>
        <v>-0.52412259021255558</v>
      </c>
      <c r="G22" s="65">
        <v>370</v>
      </c>
      <c r="H22" s="63">
        <v>30</v>
      </c>
      <c r="I22" s="63">
        <f>G22/H22</f>
        <v>12.333333333333334</v>
      </c>
      <c r="J22" s="63">
        <v>5</v>
      </c>
      <c r="K22" s="63">
        <v>2</v>
      </c>
      <c r="L22" s="65">
        <v>9235</v>
      </c>
      <c r="M22" s="65">
        <v>1442</v>
      </c>
      <c r="N22" s="61">
        <v>44323</v>
      </c>
      <c r="O22" s="60" t="s">
        <v>33</v>
      </c>
      <c r="P22" s="57"/>
      <c r="R22" s="62"/>
      <c r="T22" s="57"/>
      <c r="U22" s="56"/>
      <c r="V22" s="56"/>
      <c r="W22" s="57"/>
      <c r="X22" s="56"/>
      <c r="Y22" s="56"/>
      <c r="Z22" s="56"/>
    </row>
    <row r="23" spans="1:26" ht="25.35" customHeight="1">
      <c r="A23" s="16"/>
      <c r="B23" s="16"/>
      <c r="C23" s="39" t="s">
        <v>29</v>
      </c>
      <c r="D23" s="58">
        <f>SUM(D13:D22)</f>
        <v>59158.16</v>
      </c>
      <c r="E23" s="58">
        <f t="shared" ref="E23:G23" si="1">SUM(E13:E22)</f>
        <v>71930.539999999994</v>
      </c>
      <c r="F23" s="84">
        <f>(D23-E23)/E23</f>
        <v>-0.1775654680195643</v>
      </c>
      <c r="G23" s="58">
        <f t="shared" si="1"/>
        <v>9960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>
        <v>6</v>
      </c>
      <c r="C25" s="64" t="s">
        <v>48</v>
      </c>
      <c r="D25" s="65">
        <v>1506.7</v>
      </c>
      <c r="E25" s="63">
        <v>5716.61</v>
      </c>
      <c r="F25" s="76">
        <f>(D25-E25)/E25</f>
        <v>-0.7364347051836666</v>
      </c>
      <c r="G25" s="65">
        <v>251</v>
      </c>
      <c r="H25" s="63">
        <v>29</v>
      </c>
      <c r="I25" s="63">
        <f>G25/H25</f>
        <v>8.6551724137931032</v>
      </c>
      <c r="J25" s="63">
        <v>10</v>
      </c>
      <c r="K25" s="63">
        <v>3</v>
      </c>
      <c r="L25" s="65">
        <v>24424.67</v>
      </c>
      <c r="M25" s="65">
        <v>4267</v>
      </c>
      <c r="N25" s="61">
        <v>44316</v>
      </c>
      <c r="O25" s="60" t="s">
        <v>49</v>
      </c>
      <c r="P25" s="57"/>
      <c r="R25" s="62"/>
      <c r="T25" s="57"/>
      <c r="U25" s="56"/>
      <c r="V25" s="56"/>
      <c r="W25" s="57"/>
      <c r="X25" s="56"/>
      <c r="Y25" s="56"/>
      <c r="Z25" s="56"/>
    </row>
    <row r="26" spans="1:26" ht="25.35" customHeight="1">
      <c r="A26" s="59">
        <v>12</v>
      </c>
      <c r="B26" s="59">
        <v>8</v>
      </c>
      <c r="C26" s="81" t="s">
        <v>38</v>
      </c>
      <c r="D26" s="65">
        <v>1012.7</v>
      </c>
      <c r="E26" s="63">
        <v>4067.9</v>
      </c>
      <c r="F26" s="76">
        <f>(D26-E26)/E26</f>
        <v>-0.75105091078935071</v>
      </c>
      <c r="G26" s="65">
        <v>172</v>
      </c>
      <c r="H26" s="63">
        <v>15</v>
      </c>
      <c r="I26" s="63">
        <f>G26/H26</f>
        <v>11.466666666666667</v>
      </c>
      <c r="J26" s="63">
        <v>9</v>
      </c>
      <c r="K26" s="63">
        <v>3</v>
      </c>
      <c r="L26" s="65">
        <v>20517.75</v>
      </c>
      <c r="M26" s="65">
        <v>3702</v>
      </c>
      <c r="N26" s="61">
        <v>44316</v>
      </c>
      <c r="O26" s="60" t="s">
        <v>37</v>
      </c>
      <c r="P26" s="57"/>
      <c r="R26" s="62"/>
      <c r="T26" s="57"/>
      <c r="U26" s="56"/>
      <c r="V26" s="56"/>
      <c r="W26" s="57"/>
      <c r="X26" s="56"/>
      <c r="Y26" s="56"/>
      <c r="Z26" s="56"/>
    </row>
    <row r="27" spans="1:26" ht="25.35" customHeight="1">
      <c r="A27" s="59">
        <v>13</v>
      </c>
      <c r="B27" s="59">
        <v>10</v>
      </c>
      <c r="C27" s="79" t="s">
        <v>43</v>
      </c>
      <c r="D27" s="65">
        <v>778.3</v>
      </c>
      <c r="E27" s="63">
        <v>3436.63</v>
      </c>
      <c r="F27" s="76">
        <f>(D27-E27)/E27</f>
        <v>-0.77352813657565689</v>
      </c>
      <c r="G27" s="65">
        <v>117</v>
      </c>
      <c r="H27" s="63">
        <v>11</v>
      </c>
      <c r="I27" s="63">
        <f>G27/H27</f>
        <v>10.636363636363637</v>
      </c>
      <c r="J27" s="63">
        <v>4</v>
      </c>
      <c r="K27" s="63">
        <v>3</v>
      </c>
      <c r="L27" s="65">
        <v>30768.68</v>
      </c>
      <c r="M27" s="65">
        <v>5162</v>
      </c>
      <c r="N27" s="61">
        <v>44316</v>
      </c>
      <c r="O27" s="60" t="s">
        <v>34</v>
      </c>
      <c r="P27" s="57"/>
      <c r="R27" s="62"/>
      <c r="T27" s="57"/>
      <c r="U27" s="56"/>
      <c r="V27" s="56"/>
      <c r="W27" s="57"/>
      <c r="X27" s="56"/>
      <c r="Y27" s="56"/>
      <c r="Z27" s="56"/>
    </row>
    <row r="28" spans="1:26" ht="25.35" customHeight="1">
      <c r="A28" s="59">
        <v>14</v>
      </c>
      <c r="B28" s="59" t="s">
        <v>56</v>
      </c>
      <c r="C28" s="45" t="s">
        <v>87</v>
      </c>
      <c r="D28" s="65">
        <v>617</v>
      </c>
      <c r="E28" s="63" t="s">
        <v>30</v>
      </c>
      <c r="F28" s="63" t="s">
        <v>30</v>
      </c>
      <c r="G28" s="65">
        <v>126</v>
      </c>
      <c r="H28" s="63" t="s">
        <v>30</v>
      </c>
      <c r="I28" s="63" t="s">
        <v>30</v>
      </c>
      <c r="J28" s="63" t="s">
        <v>30</v>
      </c>
      <c r="K28" s="63">
        <v>1</v>
      </c>
      <c r="L28" s="65">
        <v>1455.32</v>
      </c>
      <c r="M28" s="65">
        <v>294</v>
      </c>
      <c r="N28" s="61">
        <v>44330</v>
      </c>
      <c r="O28" s="77" t="s">
        <v>60</v>
      </c>
      <c r="P28" s="57"/>
      <c r="R28" s="62"/>
      <c r="T28" s="57"/>
      <c r="U28" s="56"/>
      <c r="V28" s="56"/>
      <c r="W28" s="57"/>
      <c r="X28" s="56"/>
      <c r="Y28" s="56"/>
      <c r="Z28" s="56"/>
    </row>
    <row r="29" spans="1:26" ht="24.75" customHeight="1">
      <c r="A29" s="59">
        <v>15</v>
      </c>
      <c r="B29" s="59">
        <v>9</v>
      </c>
      <c r="C29" s="83" t="s">
        <v>68</v>
      </c>
      <c r="D29" s="65">
        <v>612.45000000000005</v>
      </c>
      <c r="E29" s="63">
        <v>3766.05</v>
      </c>
      <c r="F29" s="76">
        <f>(D29-E29)/E29</f>
        <v>-0.83737603058907883</v>
      </c>
      <c r="G29" s="65">
        <v>96</v>
      </c>
      <c r="H29" s="63">
        <v>18</v>
      </c>
      <c r="I29" s="63">
        <f>G29/H29</f>
        <v>5.333333333333333</v>
      </c>
      <c r="J29" s="63">
        <v>8</v>
      </c>
      <c r="K29" s="63">
        <v>2</v>
      </c>
      <c r="L29" s="65">
        <v>5630</v>
      </c>
      <c r="M29" s="65">
        <v>887</v>
      </c>
      <c r="N29" s="61">
        <v>44323</v>
      </c>
      <c r="O29" s="60" t="s">
        <v>47</v>
      </c>
      <c r="P29" s="57"/>
      <c r="R29" s="62"/>
      <c r="T29" s="57"/>
      <c r="U29" s="56"/>
      <c r="V29" s="56"/>
      <c r="W29" s="57"/>
      <c r="X29" s="56"/>
      <c r="Y29" s="56"/>
      <c r="Z29" s="56"/>
    </row>
    <row r="30" spans="1:26" ht="24.75" customHeight="1">
      <c r="A30" s="59">
        <v>16</v>
      </c>
      <c r="B30" s="59">
        <v>11</v>
      </c>
      <c r="C30" s="45" t="s">
        <v>40</v>
      </c>
      <c r="D30" s="65">
        <v>443.05</v>
      </c>
      <c r="E30" s="63">
        <v>1086.5</v>
      </c>
      <c r="F30" s="76">
        <f>(D30-E30)/E30</f>
        <v>-0.59222273354809019</v>
      </c>
      <c r="G30" s="65">
        <v>83</v>
      </c>
      <c r="H30" s="63">
        <v>7</v>
      </c>
      <c r="I30" s="63">
        <f>G30/H30</f>
        <v>11.857142857142858</v>
      </c>
      <c r="J30" s="63">
        <v>3</v>
      </c>
      <c r="K30" s="63" t="s">
        <v>30</v>
      </c>
      <c r="L30" s="65">
        <v>113794.77</v>
      </c>
      <c r="M30" s="65">
        <v>22999</v>
      </c>
      <c r="N30" s="61">
        <v>44106</v>
      </c>
      <c r="O30" s="60" t="s">
        <v>37</v>
      </c>
      <c r="P30" s="57"/>
      <c r="R30" s="62"/>
      <c r="T30" s="57"/>
      <c r="U30" s="56"/>
      <c r="V30" s="56"/>
      <c r="W30" s="57"/>
      <c r="X30" s="56"/>
      <c r="Y30" s="56"/>
      <c r="Z30" s="56"/>
    </row>
    <row r="31" spans="1:26" ht="24.75" customHeight="1">
      <c r="A31" s="59">
        <v>17</v>
      </c>
      <c r="B31" s="93">
        <v>13</v>
      </c>
      <c r="C31" s="45" t="s">
        <v>73</v>
      </c>
      <c r="D31" s="65">
        <v>289</v>
      </c>
      <c r="E31" s="63">
        <v>863</v>
      </c>
      <c r="F31" s="76">
        <f>(D31-E31)/E31</f>
        <v>-0.66512166859791422</v>
      </c>
      <c r="G31" s="65">
        <v>40</v>
      </c>
      <c r="H31" s="63" t="s">
        <v>30</v>
      </c>
      <c r="I31" s="63" t="s">
        <v>30</v>
      </c>
      <c r="J31" s="63" t="s">
        <v>30</v>
      </c>
      <c r="K31" s="63">
        <v>2</v>
      </c>
      <c r="L31" s="65">
        <v>1602.5</v>
      </c>
      <c r="M31" s="65">
        <v>274</v>
      </c>
      <c r="N31" s="61">
        <v>44323</v>
      </c>
      <c r="O31" s="60" t="s">
        <v>60</v>
      </c>
      <c r="P31" s="57"/>
      <c r="R31" s="62"/>
      <c r="T31" s="57"/>
      <c r="U31" s="56"/>
      <c r="V31" s="56"/>
      <c r="W31" s="56"/>
      <c r="X31" s="57"/>
      <c r="Y31" s="56"/>
      <c r="Z31" s="56"/>
    </row>
    <row r="32" spans="1:26" ht="24.75" customHeight="1">
      <c r="A32" s="59">
        <v>18</v>
      </c>
      <c r="B32" s="93">
        <v>16</v>
      </c>
      <c r="C32" s="64" t="s">
        <v>41</v>
      </c>
      <c r="D32" s="65">
        <v>231.95</v>
      </c>
      <c r="E32" s="63">
        <v>484</v>
      </c>
      <c r="F32" s="76">
        <f>(D32-E32)/E32</f>
        <v>-0.52076446280991739</v>
      </c>
      <c r="G32" s="65">
        <v>42</v>
      </c>
      <c r="H32" s="66">
        <v>6</v>
      </c>
      <c r="I32" s="63">
        <f>G32/H32</f>
        <v>7</v>
      </c>
      <c r="J32" s="63">
        <v>1</v>
      </c>
      <c r="K32" s="63" t="s">
        <v>30</v>
      </c>
      <c r="L32" s="65">
        <v>65777.22</v>
      </c>
      <c r="M32" s="65">
        <v>14145</v>
      </c>
      <c r="N32" s="61">
        <v>44113</v>
      </c>
      <c r="O32" s="60" t="s">
        <v>27</v>
      </c>
      <c r="P32" s="57"/>
      <c r="R32" s="62"/>
      <c r="T32" s="57"/>
      <c r="U32" s="56"/>
      <c r="V32" s="56"/>
      <c r="W32" s="56"/>
      <c r="X32" s="57"/>
      <c r="Y32" s="56"/>
      <c r="Z32" s="56"/>
    </row>
    <row r="33" spans="1:26" ht="24.6" customHeight="1">
      <c r="A33" s="59">
        <v>19</v>
      </c>
      <c r="B33" s="66" t="s">
        <v>30</v>
      </c>
      <c r="C33" s="45" t="s">
        <v>86</v>
      </c>
      <c r="D33" s="65">
        <v>189.1</v>
      </c>
      <c r="E33" s="63" t="s">
        <v>30</v>
      </c>
      <c r="F33" s="63" t="s">
        <v>30</v>
      </c>
      <c r="G33" s="65">
        <v>31</v>
      </c>
      <c r="H33" s="48">
        <v>8</v>
      </c>
      <c r="I33" s="63">
        <f>G33/H33</f>
        <v>3.875</v>
      </c>
      <c r="J33" s="63">
        <v>3</v>
      </c>
      <c r="K33" s="63" t="s">
        <v>30</v>
      </c>
      <c r="L33" s="65">
        <v>6105.12</v>
      </c>
      <c r="M33" s="65">
        <v>1165</v>
      </c>
      <c r="N33" s="61">
        <v>44134</v>
      </c>
      <c r="O33" s="60" t="s">
        <v>49</v>
      </c>
      <c r="P33" s="57"/>
      <c r="R33" s="62"/>
      <c r="T33" s="57"/>
      <c r="U33" s="56"/>
      <c r="V33" s="56"/>
      <c r="W33" s="57"/>
      <c r="X33" s="56"/>
      <c r="Y33" s="56"/>
      <c r="Z33" s="56"/>
    </row>
    <row r="34" spans="1:26" ht="24.6" customHeight="1">
      <c r="A34" s="59">
        <v>20</v>
      </c>
      <c r="B34" s="59">
        <v>20</v>
      </c>
      <c r="C34" s="45" t="s">
        <v>44</v>
      </c>
      <c r="D34" s="65">
        <v>152.6</v>
      </c>
      <c r="E34" s="63">
        <v>12</v>
      </c>
      <c r="F34" s="76">
        <f>(D34-E34)/E34</f>
        <v>11.716666666666667</v>
      </c>
      <c r="G34" s="65">
        <v>22</v>
      </c>
      <c r="H34" s="48">
        <v>4</v>
      </c>
      <c r="I34" s="63">
        <f>G34/H34</f>
        <v>5.5</v>
      </c>
      <c r="J34" s="63">
        <v>2</v>
      </c>
      <c r="K34" s="63" t="s">
        <v>30</v>
      </c>
      <c r="L34" s="65">
        <v>1339</v>
      </c>
      <c r="M34" s="65">
        <v>234</v>
      </c>
      <c r="N34" s="61">
        <v>44141</v>
      </c>
      <c r="O34" s="60" t="s">
        <v>33</v>
      </c>
      <c r="P34" s="57"/>
      <c r="R34" s="62"/>
      <c r="T34" s="57"/>
      <c r="U34" s="56"/>
      <c r="V34" s="56"/>
      <c r="W34" s="57"/>
      <c r="X34" s="56"/>
      <c r="Y34" s="56"/>
      <c r="Z34" s="56"/>
    </row>
    <row r="35" spans="1:26" ht="25.35" customHeight="1">
      <c r="A35" s="16"/>
      <c r="B35" s="16"/>
      <c r="C35" s="39" t="s">
        <v>76</v>
      </c>
      <c r="D35" s="58">
        <f>SUM(D23:D34)</f>
        <v>64991.009999999995</v>
      </c>
      <c r="E35" s="58">
        <f>SUM(E23:E34)</f>
        <v>91363.23</v>
      </c>
      <c r="F35" s="84">
        <f>(D35-E35)/E35</f>
        <v>-0.28865244803626144</v>
      </c>
      <c r="G35" s="58">
        <f>SUM(G23:G34)</f>
        <v>10940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4.6" customHeight="1">
      <c r="A37" s="59">
        <v>21</v>
      </c>
      <c r="B37" s="49">
        <v>17</v>
      </c>
      <c r="C37" s="45" t="s">
        <v>74</v>
      </c>
      <c r="D37" s="65">
        <v>121</v>
      </c>
      <c r="E37" s="65">
        <v>313.8</v>
      </c>
      <c r="F37" s="76">
        <f>(D37-E37)/E37</f>
        <v>-0.61440407903123007</v>
      </c>
      <c r="G37" s="65">
        <v>21</v>
      </c>
      <c r="H37" s="63" t="s">
        <v>30</v>
      </c>
      <c r="I37" s="63" t="s">
        <v>30</v>
      </c>
      <c r="J37" s="63" t="s">
        <v>30</v>
      </c>
      <c r="K37" s="63">
        <v>3</v>
      </c>
      <c r="L37" s="65">
        <f>1701.2+D37</f>
        <v>1822.2</v>
      </c>
      <c r="M37" s="65">
        <f>334+G37</f>
        <v>355</v>
      </c>
      <c r="N37" s="61">
        <v>44316</v>
      </c>
      <c r="O37" s="60" t="s">
        <v>60</v>
      </c>
      <c r="P37" s="57"/>
      <c r="R37" s="62"/>
      <c r="T37" s="57"/>
      <c r="U37" s="56"/>
      <c r="V37" s="56"/>
      <c r="W37" s="56"/>
      <c r="X37" s="57"/>
      <c r="Y37" s="56"/>
      <c r="Z37" s="56"/>
    </row>
    <row r="38" spans="1:26" ht="24.6" customHeight="1">
      <c r="A38" s="59">
        <v>22</v>
      </c>
      <c r="B38" s="97" t="s">
        <v>56</v>
      </c>
      <c r="C38" s="64" t="s">
        <v>88</v>
      </c>
      <c r="D38" s="65">
        <v>113.4</v>
      </c>
      <c r="E38" s="63" t="s">
        <v>30</v>
      </c>
      <c r="F38" s="63" t="s">
        <v>30</v>
      </c>
      <c r="G38" s="65">
        <v>19</v>
      </c>
      <c r="H38" s="63">
        <v>5</v>
      </c>
      <c r="I38" s="63">
        <f t="shared" ref="I38" si="2">G38/H38</f>
        <v>3.8</v>
      </c>
      <c r="J38" s="63">
        <v>2</v>
      </c>
      <c r="K38" s="63">
        <v>1</v>
      </c>
      <c r="L38" s="65">
        <v>113.4</v>
      </c>
      <c r="M38" s="65">
        <v>19</v>
      </c>
      <c r="N38" s="61">
        <v>44330</v>
      </c>
      <c r="O38" s="60" t="s">
        <v>89</v>
      </c>
      <c r="P38" s="57"/>
      <c r="R38" s="62"/>
      <c r="T38" s="57"/>
      <c r="U38" s="56"/>
      <c r="V38" s="56"/>
      <c r="W38" s="56"/>
      <c r="X38" s="56"/>
      <c r="Y38" s="56"/>
      <c r="Z38" s="57"/>
    </row>
    <row r="39" spans="1:26" ht="24.6" customHeight="1">
      <c r="A39" s="59">
        <v>23</v>
      </c>
      <c r="B39" s="59">
        <v>14</v>
      </c>
      <c r="C39" s="64" t="s">
        <v>36</v>
      </c>
      <c r="D39" s="65">
        <v>103</v>
      </c>
      <c r="E39" s="63">
        <v>796</v>
      </c>
      <c r="F39" s="76">
        <f>(D39-E39)/E39</f>
        <v>-0.87060301507537685</v>
      </c>
      <c r="G39" s="65">
        <v>20</v>
      </c>
      <c r="H39" s="63" t="s">
        <v>30</v>
      </c>
      <c r="I39" s="63" t="s">
        <v>30</v>
      </c>
      <c r="J39" s="63">
        <v>2</v>
      </c>
      <c r="K39" s="63">
        <v>3</v>
      </c>
      <c r="L39" s="65">
        <v>6306</v>
      </c>
      <c r="M39" s="65">
        <v>1181</v>
      </c>
      <c r="N39" s="61">
        <v>44316</v>
      </c>
      <c r="O39" s="60" t="s">
        <v>31</v>
      </c>
      <c r="P39" s="57"/>
      <c r="R39" s="62"/>
      <c r="T39" s="57"/>
      <c r="U39" s="56"/>
      <c r="V39" s="56"/>
      <c r="W39" s="57"/>
      <c r="X39" s="56"/>
      <c r="Y39" s="56"/>
      <c r="Z39" s="56"/>
    </row>
    <row r="40" spans="1:26" ht="24.75" customHeight="1">
      <c r="A40" s="59">
        <v>24</v>
      </c>
      <c r="B40" s="66" t="s">
        <v>30</v>
      </c>
      <c r="C40" s="45" t="s">
        <v>58</v>
      </c>
      <c r="D40" s="65">
        <v>14</v>
      </c>
      <c r="E40" s="63" t="s">
        <v>30</v>
      </c>
      <c r="F40" s="63" t="s">
        <v>30</v>
      </c>
      <c r="G40" s="65">
        <v>2</v>
      </c>
      <c r="H40" s="71">
        <v>1</v>
      </c>
      <c r="I40" s="63">
        <f>G40/H40</f>
        <v>2</v>
      </c>
      <c r="J40" s="63">
        <v>1</v>
      </c>
      <c r="K40" s="63" t="s">
        <v>30</v>
      </c>
      <c r="L40" s="65">
        <v>49093</v>
      </c>
      <c r="M40" s="65">
        <v>9152</v>
      </c>
      <c r="N40" s="61">
        <v>43805</v>
      </c>
      <c r="O40" s="60" t="s">
        <v>37</v>
      </c>
      <c r="P40" s="57"/>
      <c r="R40" s="62"/>
      <c r="T40" s="57"/>
      <c r="U40" s="56"/>
      <c r="V40" s="56"/>
      <c r="W40" s="57"/>
      <c r="X40" s="56"/>
      <c r="Y40" s="56"/>
      <c r="Z40" s="56"/>
    </row>
    <row r="41" spans="1:26" ht="25.35" customHeight="1">
      <c r="A41" s="16"/>
      <c r="B41" s="16"/>
      <c r="C41" s="39" t="s">
        <v>90</v>
      </c>
      <c r="D41" s="58">
        <f>SUM(D35:D40)</f>
        <v>65342.409999999996</v>
      </c>
      <c r="E41" s="58">
        <f t="shared" ref="E41:G41" si="3">SUM(E35:E40)</f>
        <v>92473.03</v>
      </c>
      <c r="F41" s="84">
        <f t="shared" ref="F41" si="4">(D41-E41)/E41</f>
        <v>-0.29338954287536595</v>
      </c>
      <c r="G41" s="58">
        <f t="shared" si="3"/>
        <v>11002</v>
      </c>
      <c r="H41" s="58"/>
      <c r="I41" s="19"/>
      <c r="J41" s="18"/>
      <c r="K41" s="20"/>
      <c r="L41" s="21"/>
      <c r="M41" s="25"/>
      <c r="N41" s="22"/>
      <c r="O41" s="77"/>
    </row>
    <row r="42" spans="1:26" ht="23.1" customHeight="1"/>
    <row r="43" spans="1:26" ht="17.25" customHeight="1"/>
    <row r="57" spans="16:18">
      <c r="R57" s="57"/>
    </row>
    <row r="60" spans="16:18">
      <c r="P60" s="57"/>
    </row>
    <row r="64" spans="16:18" ht="12" customHeight="1"/>
  </sheetData>
  <sortState xmlns:xlrd2="http://schemas.microsoft.com/office/spreadsheetml/2017/richdata2" ref="B13:O40">
    <sortCondition descending="1" ref="D13:D40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8"/>
  <sheetViews>
    <sheetView topLeftCell="A7" zoomScale="60" zoomScaleNormal="60" workbookViewId="0">
      <selection activeCell="C30" sqref="C30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9" width="8.5546875" style="55" customWidth="1"/>
    <col min="20" max="20" width="13.88671875" style="55" customWidth="1"/>
    <col min="21" max="21" width="12.33203125" style="55" customWidth="1"/>
    <col min="22" max="22" width="11.88671875" style="55" bestFit="1" customWidth="1"/>
    <col min="23" max="23" width="14.88671875" style="55" customWidth="1"/>
    <col min="24" max="24" width="12" style="55" bestFit="1" customWidth="1"/>
    <col min="25" max="25" width="13.6640625" style="55" customWidth="1"/>
    <col min="26" max="16384" width="8.88671875" style="55"/>
  </cols>
  <sheetData>
    <row r="1" spans="1:26" ht="19.5" customHeight="1">
      <c r="E1" s="2" t="s">
        <v>71</v>
      </c>
      <c r="F1" s="2"/>
      <c r="G1" s="2"/>
      <c r="H1" s="2"/>
      <c r="I1" s="2"/>
    </row>
    <row r="2" spans="1:26" ht="19.5" customHeight="1">
      <c r="E2" s="2" t="s">
        <v>72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69</v>
      </c>
      <c r="E6" s="4" t="s">
        <v>52</v>
      </c>
      <c r="F6" s="177"/>
      <c r="G6" s="4" t="s">
        <v>69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68"/>
      <c r="E9" s="68"/>
      <c r="F9" s="176" t="s">
        <v>15</v>
      </c>
      <c r="G9" s="68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7"/>
      <c r="X9" s="56"/>
      <c r="Y9" s="56"/>
    </row>
    <row r="10" spans="1:26" ht="21.6">
      <c r="A10" s="174"/>
      <c r="B10" s="174"/>
      <c r="C10" s="177"/>
      <c r="D10" s="69" t="s">
        <v>70</v>
      </c>
      <c r="E10" s="69" t="s">
        <v>53</v>
      </c>
      <c r="F10" s="177"/>
      <c r="G10" s="69" t="s">
        <v>70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7"/>
      <c r="X10" s="56"/>
      <c r="Y10" s="56"/>
    </row>
    <row r="11" spans="1:26">
      <c r="A11" s="174"/>
      <c r="B11" s="174"/>
      <c r="C11" s="177"/>
      <c r="D11" s="69" t="s">
        <v>14</v>
      </c>
      <c r="E11" s="4" t="s">
        <v>14</v>
      </c>
      <c r="F11" s="177"/>
      <c r="G11" s="69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7"/>
      <c r="X11" s="56"/>
      <c r="Y11" s="56"/>
    </row>
    <row r="12" spans="1:26" ht="15.6" customHeight="1" thickBot="1">
      <c r="A12" s="174"/>
      <c r="B12" s="175"/>
      <c r="C12" s="178"/>
      <c r="D12" s="70"/>
      <c r="E12" s="5" t="s">
        <v>2</v>
      </c>
      <c r="F12" s="178"/>
      <c r="G12" s="70" t="s">
        <v>17</v>
      </c>
      <c r="H12" s="32"/>
      <c r="I12" s="178"/>
      <c r="J12" s="32"/>
      <c r="K12" s="32"/>
      <c r="L12" s="32"/>
      <c r="M12" s="32"/>
      <c r="N12" s="32"/>
      <c r="O12" s="178"/>
      <c r="R12" s="57"/>
      <c r="T12" s="57"/>
      <c r="U12" s="56"/>
      <c r="V12" s="56"/>
      <c r="W12" s="33"/>
      <c r="X12" s="8"/>
      <c r="Y12" s="56"/>
    </row>
    <row r="13" spans="1:26" ht="25.35" customHeight="1">
      <c r="A13" s="59">
        <v>1</v>
      </c>
      <c r="B13" s="49" t="s">
        <v>56</v>
      </c>
      <c r="C13" s="64" t="s">
        <v>63</v>
      </c>
      <c r="D13" s="65">
        <v>20157.14</v>
      </c>
      <c r="E13" s="63" t="s">
        <v>30</v>
      </c>
      <c r="F13" s="63" t="s">
        <v>30</v>
      </c>
      <c r="G13" s="65">
        <v>2827</v>
      </c>
      <c r="H13" s="48">
        <v>80</v>
      </c>
      <c r="I13" s="63">
        <f t="shared" ref="I13:I22" si="0">G13/H13</f>
        <v>35.337499999999999</v>
      </c>
      <c r="J13" s="63">
        <v>11</v>
      </c>
      <c r="K13" s="63">
        <v>1</v>
      </c>
      <c r="L13" s="65">
        <v>20157.14</v>
      </c>
      <c r="M13" s="65">
        <v>2827</v>
      </c>
      <c r="N13" s="61">
        <v>44323</v>
      </c>
      <c r="O13" s="75" t="s">
        <v>64</v>
      </c>
      <c r="P13" s="57"/>
      <c r="R13" s="62"/>
      <c r="T13" s="57"/>
      <c r="U13" s="56"/>
      <c r="V13" s="56"/>
      <c r="W13" s="56"/>
      <c r="X13" s="57"/>
      <c r="Y13" s="56"/>
      <c r="Z13" s="56"/>
    </row>
    <row r="14" spans="1:26" ht="25.35" customHeight="1">
      <c r="A14" s="59">
        <v>2</v>
      </c>
      <c r="B14" s="49" t="s">
        <v>56</v>
      </c>
      <c r="C14" s="78" t="s">
        <v>65</v>
      </c>
      <c r="D14" s="65">
        <v>17548.689999999999</v>
      </c>
      <c r="E14" s="63" t="s">
        <v>30</v>
      </c>
      <c r="F14" s="63" t="s">
        <v>30</v>
      </c>
      <c r="G14" s="65">
        <v>3487</v>
      </c>
      <c r="H14" s="63">
        <v>132</v>
      </c>
      <c r="I14" s="63">
        <f t="shared" si="0"/>
        <v>26.416666666666668</v>
      </c>
      <c r="J14" s="63">
        <v>14</v>
      </c>
      <c r="K14" s="63">
        <v>1</v>
      </c>
      <c r="L14" s="65">
        <v>19843.669999999998</v>
      </c>
      <c r="M14" s="65">
        <v>3966</v>
      </c>
      <c r="N14" s="61">
        <v>44323</v>
      </c>
      <c r="O14" s="60" t="s">
        <v>34</v>
      </c>
      <c r="P14" s="57"/>
      <c r="R14" s="62"/>
      <c r="T14" s="57"/>
      <c r="U14" s="56"/>
      <c r="V14" s="56"/>
      <c r="W14" s="56"/>
      <c r="X14" s="57"/>
      <c r="Y14" s="56"/>
      <c r="Z14" s="56"/>
    </row>
    <row r="15" spans="1:26" ht="25.35" customHeight="1">
      <c r="A15" s="59">
        <v>3</v>
      </c>
      <c r="B15" s="49" t="s">
        <v>56</v>
      </c>
      <c r="C15" s="78" t="s">
        <v>66</v>
      </c>
      <c r="D15" s="65">
        <v>10786.98</v>
      </c>
      <c r="E15" s="63" t="s">
        <v>30</v>
      </c>
      <c r="F15" s="63" t="s">
        <v>30</v>
      </c>
      <c r="G15" s="65">
        <v>1741</v>
      </c>
      <c r="H15" s="63">
        <v>103</v>
      </c>
      <c r="I15" s="63">
        <f t="shared" si="0"/>
        <v>16.902912621359224</v>
      </c>
      <c r="J15" s="63">
        <v>12</v>
      </c>
      <c r="K15" s="63">
        <v>1</v>
      </c>
      <c r="L15" s="65">
        <v>10786.98</v>
      </c>
      <c r="M15" s="65">
        <v>1741</v>
      </c>
      <c r="N15" s="61">
        <v>44323</v>
      </c>
      <c r="O15" s="60" t="s">
        <v>34</v>
      </c>
      <c r="P15" s="57"/>
      <c r="R15" s="62"/>
      <c r="T15" s="57"/>
      <c r="U15" s="56"/>
      <c r="V15" s="56"/>
      <c r="W15" s="56"/>
      <c r="X15" s="57"/>
      <c r="Y15" s="56"/>
      <c r="Z15" s="56"/>
    </row>
    <row r="16" spans="1:26" ht="25.35" customHeight="1">
      <c r="A16" s="59">
        <v>4</v>
      </c>
      <c r="B16" s="49" t="s">
        <v>56</v>
      </c>
      <c r="C16" s="82" t="s">
        <v>67</v>
      </c>
      <c r="D16" s="65">
        <v>10253.25</v>
      </c>
      <c r="E16" s="63" t="s">
        <v>30</v>
      </c>
      <c r="F16" s="63" t="s">
        <v>30</v>
      </c>
      <c r="G16" s="65">
        <v>1710</v>
      </c>
      <c r="H16" s="63">
        <v>83</v>
      </c>
      <c r="I16" s="63">
        <f t="shared" si="0"/>
        <v>20.602409638554217</v>
      </c>
      <c r="J16" s="63">
        <v>14</v>
      </c>
      <c r="K16" s="63">
        <v>1</v>
      </c>
      <c r="L16" s="65">
        <v>10253</v>
      </c>
      <c r="M16" s="65">
        <v>1710</v>
      </c>
      <c r="N16" s="61">
        <v>44323</v>
      </c>
      <c r="O16" s="60" t="s">
        <v>32</v>
      </c>
      <c r="P16" s="57"/>
      <c r="R16" s="62"/>
      <c r="T16" s="57"/>
      <c r="U16" s="56"/>
      <c r="V16" s="56"/>
      <c r="W16" s="56"/>
      <c r="X16" s="57"/>
      <c r="Y16" s="56"/>
      <c r="Z16" s="56"/>
    </row>
    <row r="17" spans="1:26" ht="25.35" customHeight="1">
      <c r="A17" s="59">
        <v>5</v>
      </c>
      <c r="B17" s="47">
        <v>2</v>
      </c>
      <c r="C17" s="80" t="s">
        <v>46</v>
      </c>
      <c r="D17" s="65">
        <v>8126.98</v>
      </c>
      <c r="E17" s="63">
        <v>12902.89</v>
      </c>
      <c r="F17" s="76">
        <f>(D17-E17)/E17</f>
        <v>-0.37014265796267348</v>
      </c>
      <c r="G17" s="65">
        <v>1582</v>
      </c>
      <c r="H17" s="48">
        <v>93</v>
      </c>
      <c r="I17" s="63">
        <f t="shared" si="0"/>
        <v>17.010752688172044</v>
      </c>
      <c r="J17" s="63">
        <v>13</v>
      </c>
      <c r="K17" s="63">
        <v>2</v>
      </c>
      <c r="L17" s="65">
        <v>28270</v>
      </c>
      <c r="M17" s="65">
        <v>5887</v>
      </c>
      <c r="N17" s="61">
        <v>44316</v>
      </c>
      <c r="O17" s="60" t="s">
        <v>32</v>
      </c>
      <c r="P17" s="57"/>
      <c r="R17" s="62"/>
      <c r="T17" s="57"/>
      <c r="U17" s="56"/>
      <c r="V17" s="56"/>
      <c r="W17" s="56"/>
      <c r="X17" s="57"/>
      <c r="Y17" s="56"/>
      <c r="Z17" s="56"/>
    </row>
    <row r="18" spans="1:26" ht="25.35" customHeight="1">
      <c r="A18" s="59">
        <v>6</v>
      </c>
      <c r="B18" s="47">
        <v>4</v>
      </c>
      <c r="C18" s="64" t="s">
        <v>48</v>
      </c>
      <c r="D18" s="65">
        <v>5716.61</v>
      </c>
      <c r="E18" s="63">
        <v>6728.05</v>
      </c>
      <c r="F18" s="76">
        <f>(D18-E18)/E18</f>
        <v>-0.15033181976947266</v>
      </c>
      <c r="G18" s="65">
        <v>907</v>
      </c>
      <c r="H18" s="63">
        <v>68</v>
      </c>
      <c r="I18" s="63">
        <f t="shared" si="0"/>
        <v>13.338235294117647</v>
      </c>
      <c r="J18" s="63">
        <v>13</v>
      </c>
      <c r="K18" s="63">
        <v>2</v>
      </c>
      <c r="L18" s="65">
        <v>21315.83</v>
      </c>
      <c r="M18" s="65">
        <v>3714</v>
      </c>
      <c r="N18" s="61">
        <v>44316</v>
      </c>
      <c r="O18" s="60" t="s">
        <v>49</v>
      </c>
      <c r="P18" s="57"/>
      <c r="R18" s="62"/>
      <c r="T18" s="57"/>
      <c r="U18" s="56"/>
      <c r="V18" s="56"/>
      <c r="W18" s="56"/>
      <c r="X18" s="57"/>
      <c r="Y18" s="56"/>
      <c r="Z18" s="56"/>
    </row>
    <row r="19" spans="1:26" ht="25.35" customHeight="1">
      <c r="A19" s="59">
        <v>7</v>
      </c>
      <c r="B19" s="47" t="s">
        <v>56</v>
      </c>
      <c r="C19" s="81" t="s">
        <v>77</v>
      </c>
      <c r="D19" s="65">
        <v>5057.5</v>
      </c>
      <c r="E19" s="63" t="s">
        <v>30</v>
      </c>
      <c r="F19" s="63" t="s">
        <v>30</v>
      </c>
      <c r="G19" s="65">
        <v>777</v>
      </c>
      <c r="H19" s="63">
        <v>39</v>
      </c>
      <c r="I19" s="63">
        <f t="shared" si="0"/>
        <v>19.923076923076923</v>
      </c>
      <c r="J19" s="63">
        <v>8</v>
      </c>
      <c r="K19" s="63">
        <v>1</v>
      </c>
      <c r="L19" s="65">
        <v>5058</v>
      </c>
      <c r="M19" s="65">
        <v>777</v>
      </c>
      <c r="N19" s="61">
        <v>44323</v>
      </c>
      <c r="O19" s="60" t="s">
        <v>33</v>
      </c>
      <c r="P19" s="57"/>
      <c r="R19" s="62"/>
      <c r="T19" s="57"/>
      <c r="U19" s="56"/>
      <c r="V19" s="56"/>
      <c r="W19" s="56"/>
      <c r="X19" s="57"/>
      <c r="Y19" s="56"/>
      <c r="Z19" s="56"/>
    </row>
    <row r="20" spans="1:26" ht="25.35" customHeight="1">
      <c r="A20" s="59">
        <v>8</v>
      </c>
      <c r="B20" s="49">
        <v>3</v>
      </c>
      <c r="C20" s="81" t="s">
        <v>38</v>
      </c>
      <c r="D20" s="65">
        <v>4067.9</v>
      </c>
      <c r="E20" s="63">
        <v>7224.5</v>
      </c>
      <c r="F20" s="76">
        <f>(D20-E20)/E20</f>
        <v>-0.43692989134196136</v>
      </c>
      <c r="G20" s="65">
        <v>661</v>
      </c>
      <c r="H20" s="63">
        <v>46</v>
      </c>
      <c r="I20" s="63">
        <f t="shared" si="0"/>
        <v>14.369565217391305</v>
      </c>
      <c r="J20" s="63">
        <v>14</v>
      </c>
      <c r="K20" s="63">
        <v>2</v>
      </c>
      <c r="L20" s="65">
        <v>18181.95</v>
      </c>
      <c r="M20" s="65">
        <v>3267</v>
      </c>
      <c r="N20" s="61">
        <v>44316</v>
      </c>
      <c r="O20" s="60" t="s">
        <v>37</v>
      </c>
      <c r="P20" s="57"/>
      <c r="R20" s="62"/>
      <c r="T20" s="57"/>
      <c r="U20" s="56"/>
      <c r="V20" s="56"/>
      <c r="W20" s="56"/>
      <c r="X20" s="57"/>
      <c r="Y20" s="56"/>
      <c r="Z20" s="56"/>
    </row>
    <row r="21" spans="1:26" ht="25.35" customHeight="1">
      <c r="A21" s="59">
        <v>9</v>
      </c>
      <c r="B21" s="49" t="s">
        <v>56</v>
      </c>
      <c r="C21" s="83" t="s">
        <v>68</v>
      </c>
      <c r="D21" s="65">
        <v>3766.05</v>
      </c>
      <c r="E21" s="63" t="s">
        <v>30</v>
      </c>
      <c r="F21" s="63" t="s">
        <v>30</v>
      </c>
      <c r="G21" s="65">
        <v>577</v>
      </c>
      <c r="H21" s="63">
        <v>53</v>
      </c>
      <c r="I21" s="63">
        <f t="shared" si="0"/>
        <v>10.886792452830189</v>
      </c>
      <c r="J21" s="63">
        <v>11</v>
      </c>
      <c r="K21" s="63">
        <v>1</v>
      </c>
      <c r="L21" s="65">
        <v>3766</v>
      </c>
      <c r="M21" s="65">
        <v>577</v>
      </c>
      <c r="N21" s="61">
        <v>44323</v>
      </c>
      <c r="O21" s="77" t="s">
        <v>47</v>
      </c>
      <c r="P21" s="57"/>
      <c r="R21" s="62"/>
      <c r="T21" s="57"/>
      <c r="U21" s="56"/>
      <c r="V21" s="56"/>
      <c r="W21" s="56"/>
      <c r="X21" s="57"/>
      <c r="Y21" s="56"/>
      <c r="Z21" s="56"/>
    </row>
    <row r="22" spans="1:26" ht="24.75" customHeight="1">
      <c r="A22" s="59">
        <v>10</v>
      </c>
      <c r="B22" s="49">
        <v>1</v>
      </c>
      <c r="C22" s="79" t="s">
        <v>43</v>
      </c>
      <c r="D22" s="65">
        <v>3436.63</v>
      </c>
      <c r="E22" s="63">
        <v>13837.82</v>
      </c>
      <c r="F22" s="76">
        <f>(D22-E22)/E22</f>
        <v>-0.75164946501688845</v>
      </c>
      <c r="G22" s="65">
        <v>521</v>
      </c>
      <c r="H22" s="63">
        <v>54</v>
      </c>
      <c r="I22" s="63">
        <f t="shared" si="0"/>
        <v>9.6481481481481488</v>
      </c>
      <c r="J22" s="63">
        <v>8</v>
      </c>
      <c r="K22" s="63">
        <v>2</v>
      </c>
      <c r="L22" s="65">
        <v>28799.4</v>
      </c>
      <c r="M22" s="65">
        <v>4843</v>
      </c>
      <c r="N22" s="61">
        <v>44316</v>
      </c>
      <c r="O22" s="60" t="s">
        <v>34</v>
      </c>
      <c r="P22" s="57"/>
      <c r="R22" s="62"/>
      <c r="T22" s="57"/>
      <c r="U22" s="56"/>
      <c r="V22" s="56"/>
      <c r="W22" s="56"/>
      <c r="X22" s="57"/>
      <c r="Y22" s="56"/>
      <c r="Z22" s="56"/>
    </row>
    <row r="23" spans="1:26" ht="25.35" customHeight="1">
      <c r="A23" s="16"/>
      <c r="B23" s="16"/>
      <c r="C23" s="39" t="s">
        <v>29</v>
      </c>
      <c r="D23" s="58">
        <f>SUM(D13:D22)</f>
        <v>88917.73</v>
      </c>
      <c r="E23" s="58">
        <f t="shared" ref="E23:G23" si="1">SUM(E13:E22)</f>
        <v>40693.259999999995</v>
      </c>
      <c r="F23" s="84">
        <f>(D23-E23)/E23</f>
        <v>1.18507266313881</v>
      </c>
      <c r="G23" s="58">
        <f t="shared" si="1"/>
        <v>14790</v>
      </c>
      <c r="H23" s="58"/>
      <c r="I23" s="19"/>
      <c r="J23" s="18"/>
      <c r="K23" s="20"/>
      <c r="L23" s="21"/>
      <c r="M23" s="25"/>
      <c r="N23" s="22"/>
      <c r="O23" s="26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4.75" customHeight="1">
      <c r="A25" s="59">
        <v>11</v>
      </c>
      <c r="B25" s="49">
        <v>9</v>
      </c>
      <c r="C25" s="45" t="s">
        <v>40</v>
      </c>
      <c r="D25" s="65">
        <v>1086.5</v>
      </c>
      <c r="E25" s="63">
        <v>586.35</v>
      </c>
      <c r="F25" s="76">
        <f>(D25-E25)/E25</f>
        <v>0.85298882919757812</v>
      </c>
      <c r="G25" s="65">
        <v>205</v>
      </c>
      <c r="H25" s="63">
        <v>13</v>
      </c>
      <c r="I25" s="63">
        <f>G25/H25</f>
        <v>15.76923076923077</v>
      </c>
      <c r="J25" s="63">
        <v>3</v>
      </c>
      <c r="K25" s="63" t="s">
        <v>30</v>
      </c>
      <c r="L25" s="65">
        <v>113065.77</v>
      </c>
      <c r="M25" s="65">
        <v>22858</v>
      </c>
      <c r="N25" s="61">
        <v>44106</v>
      </c>
      <c r="O25" s="60" t="s">
        <v>37</v>
      </c>
      <c r="P25" s="57"/>
      <c r="R25" s="62"/>
      <c r="T25" s="57"/>
      <c r="U25" s="56"/>
      <c r="V25" s="56"/>
      <c r="W25" s="56"/>
      <c r="X25" s="57"/>
      <c r="Y25" s="56"/>
      <c r="Z25" s="56"/>
    </row>
    <row r="26" spans="1:26" ht="24.6" customHeight="1">
      <c r="A26" s="59">
        <v>12</v>
      </c>
      <c r="B26" s="49">
        <v>5</v>
      </c>
      <c r="C26" s="64" t="s">
        <v>45</v>
      </c>
      <c r="D26" s="65">
        <v>931.75</v>
      </c>
      <c r="E26" s="63">
        <v>4640</v>
      </c>
      <c r="F26" s="76">
        <f>(D26-E26)/E26</f>
        <v>-0.79919181034482756</v>
      </c>
      <c r="G26" s="65">
        <v>142</v>
      </c>
      <c r="H26" s="48">
        <v>22</v>
      </c>
      <c r="I26" s="63">
        <f>G26/H26</f>
        <v>6.4545454545454541</v>
      </c>
      <c r="J26" s="63">
        <v>8</v>
      </c>
      <c r="K26" s="63">
        <v>2</v>
      </c>
      <c r="L26" s="65">
        <v>9582</v>
      </c>
      <c r="M26" s="65">
        <v>1703</v>
      </c>
      <c r="N26" s="61">
        <v>44316</v>
      </c>
      <c r="O26" s="60" t="s">
        <v>47</v>
      </c>
      <c r="P26" s="57"/>
      <c r="R26" s="62"/>
      <c r="T26" s="57"/>
      <c r="U26" s="56"/>
      <c r="V26" s="56"/>
      <c r="W26" s="56"/>
      <c r="X26" s="57"/>
      <c r="Y26" s="56"/>
      <c r="Z26" s="56"/>
    </row>
    <row r="27" spans="1:26" ht="24.75" customHeight="1">
      <c r="A27" s="59">
        <v>13</v>
      </c>
      <c r="B27" s="47" t="s">
        <v>56</v>
      </c>
      <c r="C27" s="45" t="s">
        <v>73</v>
      </c>
      <c r="D27" s="65">
        <v>863</v>
      </c>
      <c r="E27" s="63" t="s">
        <v>30</v>
      </c>
      <c r="F27" s="63" t="s">
        <v>30</v>
      </c>
      <c r="G27" s="65">
        <v>148</v>
      </c>
      <c r="H27" s="63" t="s">
        <v>30</v>
      </c>
      <c r="I27" s="63" t="s">
        <v>30</v>
      </c>
      <c r="J27" s="63" t="s">
        <v>30</v>
      </c>
      <c r="K27" s="63">
        <v>1</v>
      </c>
      <c r="L27" s="65">
        <v>1313.5</v>
      </c>
      <c r="M27" s="65">
        <v>234</v>
      </c>
      <c r="N27" s="61">
        <v>44323</v>
      </c>
      <c r="O27" s="60" t="s">
        <v>60</v>
      </c>
      <c r="P27" s="57"/>
      <c r="R27" s="62"/>
      <c r="T27" s="57"/>
      <c r="U27" s="56"/>
      <c r="V27" s="56"/>
      <c r="W27" s="56"/>
      <c r="X27" s="57"/>
      <c r="Y27" s="56"/>
      <c r="Z27" s="56"/>
    </row>
    <row r="28" spans="1:26" ht="24.75" customHeight="1">
      <c r="A28" s="59">
        <v>14</v>
      </c>
      <c r="B28" s="47">
        <v>6</v>
      </c>
      <c r="C28" s="64" t="s">
        <v>36</v>
      </c>
      <c r="D28" s="65">
        <v>796</v>
      </c>
      <c r="E28" s="63">
        <v>2916</v>
      </c>
      <c r="F28" s="76">
        <f>(D28-E28)/E28</f>
        <v>-0.72702331961591216</v>
      </c>
      <c r="G28" s="65">
        <v>128</v>
      </c>
      <c r="H28" s="63" t="s">
        <v>30</v>
      </c>
      <c r="I28" s="63" t="s">
        <v>30</v>
      </c>
      <c r="J28" s="63">
        <v>2</v>
      </c>
      <c r="K28" s="63">
        <v>2</v>
      </c>
      <c r="L28" s="65">
        <v>5896</v>
      </c>
      <c r="M28" s="65">
        <v>1096</v>
      </c>
      <c r="N28" s="61">
        <v>44316</v>
      </c>
      <c r="O28" s="60" t="s">
        <v>31</v>
      </c>
      <c r="P28" s="57"/>
      <c r="R28" s="62"/>
      <c r="T28" s="57"/>
      <c r="U28" s="56"/>
      <c r="V28" s="56"/>
      <c r="W28" s="56"/>
      <c r="X28" s="57"/>
      <c r="Y28" s="56"/>
      <c r="Z28" s="56"/>
    </row>
    <row r="29" spans="1:26" ht="24.6" customHeight="1">
      <c r="A29" s="59">
        <v>15</v>
      </c>
      <c r="B29" s="47">
        <v>7</v>
      </c>
      <c r="C29" s="45" t="s">
        <v>42</v>
      </c>
      <c r="D29" s="65">
        <v>597.53</v>
      </c>
      <c r="E29" s="63">
        <v>2468.4699999999998</v>
      </c>
      <c r="F29" s="76">
        <f>(D29-E29)/E29</f>
        <v>-0.75793507719356523</v>
      </c>
      <c r="G29" s="65">
        <v>97</v>
      </c>
      <c r="H29" s="63">
        <v>10</v>
      </c>
      <c r="I29" s="63">
        <f>G29/H29</f>
        <v>9.6999999999999993</v>
      </c>
      <c r="J29" s="63">
        <v>4</v>
      </c>
      <c r="K29" s="63">
        <v>2</v>
      </c>
      <c r="L29" s="65">
        <v>5189.5</v>
      </c>
      <c r="M29" s="65">
        <v>991</v>
      </c>
      <c r="N29" s="61">
        <v>44316</v>
      </c>
      <c r="O29" s="60" t="s">
        <v>34</v>
      </c>
      <c r="P29" s="57"/>
      <c r="R29" s="62"/>
      <c r="T29" s="57"/>
      <c r="U29" s="56"/>
      <c r="V29" s="56"/>
      <c r="W29" s="56"/>
      <c r="X29" s="57"/>
      <c r="Y29" s="56"/>
      <c r="Z29" s="56"/>
    </row>
    <row r="30" spans="1:26" ht="24.6" customHeight="1">
      <c r="A30" s="59">
        <v>16</v>
      </c>
      <c r="B30" s="49">
        <v>8</v>
      </c>
      <c r="C30" s="64" t="s">
        <v>41</v>
      </c>
      <c r="D30" s="65">
        <v>484</v>
      </c>
      <c r="E30" s="63">
        <v>809.95</v>
      </c>
      <c r="F30" s="76">
        <f>(D30-E30)/E30</f>
        <v>-0.40243224890425339</v>
      </c>
      <c r="G30" s="65">
        <v>94</v>
      </c>
      <c r="H30" s="63">
        <v>7</v>
      </c>
      <c r="I30" s="63">
        <f>G30/H30</f>
        <v>13.428571428571429</v>
      </c>
      <c r="J30" s="63">
        <v>2</v>
      </c>
      <c r="K30" s="63" t="s">
        <v>30</v>
      </c>
      <c r="L30" s="65">
        <v>65514.52</v>
      </c>
      <c r="M30" s="65">
        <v>14095</v>
      </c>
      <c r="N30" s="61">
        <v>44113</v>
      </c>
      <c r="O30" s="60" t="s">
        <v>27</v>
      </c>
      <c r="P30" s="57"/>
      <c r="R30" s="62"/>
      <c r="T30" s="57"/>
      <c r="U30" s="56"/>
      <c r="V30" s="56"/>
      <c r="W30" s="56"/>
      <c r="X30" s="57"/>
      <c r="Y30" s="56"/>
      <c r="Z30" s="56"/>
    </row>
    <row r="31" spans="1:26" ht="24.6" customHeight="1">
      <c r="A31" s="59">
        <v>17</v>
      </c>
      <c r="B31" s="49">
        <v>10</v>
      </c>
      <c r="C31" s="45" t="s">
        <v>74</v>
      </c>
      <c r="D31" s="65">
        <v>313.8</v>
      </c>
      <c r="E31" s="63">
        <v>518.5</v>
      </c>
      <c r="F31" s="76">
        <f>(D31-E31)/E31</f>
        <v>-0.39479267116682737</v>
      </c>
      <c r="G31" s="65">
        <v>45</v>
      </c>
      <c r="H31" s="63" t="s">
        <v>30</v>
      </c>
      <c r="I31" s="63" t="s">
        <v>30</v>
      </c>
      <c r="J31" s="63" t="s">
        <v>30</v>
      </c>
      <c r="K31" s="63">
        <v>2</v>
      </c>
      <c r="L31" s="65">
        <v>1701.2</v>
      </c>
      <c r="M31" s="65">
        <v>334</v>
      </c>
      <c r="N31" s="61">
        <v>44316</v>
      </c>
      <c r="O31" s="60" t="s">
        <v>60</v>
      </c>
      <c r="P31" s="57"/>
      <c r="R31" s="62"/>
      <c r="T31" s="57"/>
      <c r="U31" s="56"/>
      <c r="V31" s="56"/>
      <c r="W31" s="56"/>
      <c r="X31" s="57"/>
      <c r="Y31" s="56"/>
      <c r="Z31" s="56"/>
    </row>
    <row r="32" spans="1:26" ht="24.75" customHeight="1">
      <c r="A32" s="59">
        <v>18</v>
      </c>
      <c r="B32" s="49">
        <v>14</v>
      </c>
      <c r="C32" s="45" t="s">
        <v>59</v>
      </c>
      <c r="D32" s="65">
        <v>26</v>
      </c>
      <c r="E32" s="63">
        <v>26</v>
      </c>
      <c r="F32" s="76">
        <f>(D32-E32)/E32</f>
        <v>0</v>
      </c>
      <c r="G32" s="65">
        <v>4</v>
      </c>
      <c r="H32" s="48">
        <v>1</v>
      </c>
      <c r="I32" s="63">
        <f>G32/H32</f>
        <v>4</v>
      </c>
      <c r="J32" s="63">
        <v>1</v>
      </c>
      <c r="K32" s="63" t="s">
        <v>30</v>
      </c>
      <c r="L32" s="65">
        <v>2973</v>
      </c>
      <c r="M32" s="65">
        <v>592</v>
      </c>
      <c r="N32" s="61">
        <v>44132</v>
      </c>
      <c r="O32" s="60" t="s">
        <v>60</v>
      </c>
      <c r="P32" s="57"/>
      <c r="R32" s="62"/>
      <c r="T32" s="57"/>
      <c r="U32" s="56"/>
      <c r="V32" s="56"/>
      <c r="W32" s="56"/>
      <c r="X32" s="57"/>
      <c r="Y32" s="56"/>
      <c r="Z32" s="56"/>
    </row>
    <row r="33" spans="1:26" ht="24.75" customHeight="1">
      <c r="A33" s="59">
        <v>19</v>
      </c>
      <c r="B33" s="63" t="s">
        <v>30</v>
      </c>
      <c r="C33" s="45" t="s">
        <v>75</v>
      </c>
      <c r="D33" s="65">
        <v>14</v>
      </c>
      <c r="E33" s="63" t="s">
        <v>30</v>
      </c>
      <c r="F33" s="63" t="s">
        <v>30</v>
      </c>
      <c r="G33" s="65">
        <v>2</v>
      </c>
      <c r="H33" s="63">
        <v>1</v>
      </c>
      <c r="I33" s="63">
        <f>G33/H33</f>
        <v>2</v>
      </c>
      <c r="J33" s="63">
        <v>1</v>
      </c>
      <c r="K33" s="63" t="s">
        <v>30</v>
      </c>
      <c r="L33" s="65">
        <v>12451</v>
      </c>
      <c r="M33" s="65">
        <v>2299</v>
      </c>
      <c r="N33" s="61">
        <v>44106</v>
      </c>
      <c r="O33" s="60" t="s">
        <v>60</v>
      </c>
      <c r="P33" s="57"/>
      <c r="R33" s="62"/>
      <c r="T33" s="57"/>
      <c r="U33" s="56"/>
      <c r="V33" s="56"/>
      <c r="W33" s="56"/>
      <c r="X33" s="57"/>
      <c r="Y33" s="56"/>
      <c r="Z33" s="56"/>
    </row>
    <row r="34" spans="1:26" ht="24.75" customHeight="1">
      <c r="A34" s="59">
        <v>20</v>
      </c>
      <c r="B34" s="49">
        <v>12</v>
      </c>
      <c r="C34" s="45" t="s">
        <v>44</v>
      </c>
      <c r="D34" s="65">
        <v>12</v>
      </c>
      <c r="E34" s="63">
        <v>112.8</v>
      </c>
      <c r="F34" s="76">
        <f>(D34-E34)/E34</f>
        <v>-0.8936170212765957</v>
      </c>
      <c r="G34" s="65">
        <v>2</v>
      </c>
      <c r="H34" s="71">
        <v>1</v>
      </c>
      <c r="I34" s="63">
        <f>G34/H34</f>
        <v>2</v>
      </c>
      <c r="J34" s="63">
        <v>1</v>
      </c>
      <c r="K34" s="63" t="s">
        <v>30</v>
      </c>
      <c r="L34" s="65">
        <v>1186</v>
      </c>
      <c r="M34" s="65">
        <v>212</v>
      </c>
      <c r="N34" s="61">
        <v>44141</v>
      </c>
      <c r="O34" s="60" t="s">
        <v>33</v>
      </c>
      <c r="P34" s="57"/>
      <c r="R34" s="62"/>
      <c r="T34" s="57"/>
      <c r="U34" s="56"/>
      <c r="V34" s="56"/>
      <c r="W34" s="56"/>
      <c r="X34" s="57"/>
      <c r="Y34" s="56"/>
      <c r="Z34" s="56"/>
    </row>
    <row r="35" spans="1:26" ht="25.35" customHeight="1">
      <c r="A35" s="16"/>
      <c r="B35" s="16"/>
      <c r="C35" s="39" t="s">
        <v>76</v>
      </c>
      <c r="D35" s="58">
        <f>SUM(D23:D34)</f>
        <v>94042.31</v>
      </c>
      <c r="E35" s="58">
        <f t="shared" ref="E35:G35" si="2">SUM(E23:E34)</f>
        <v>52771.329999999994</v>
      </c>
      <c r="F35" s="84">
        <f>(D35-E35)/E35</f>
        <v>0.78207200766022023</v>
      </c>
      <c r="G35" s="58">
        <f t="shared" si="2"/>
        <v>15657</v>
      </c>
      <c r="H35" s="58"/>
      <c r="I35" s="19"/>
      <c r="J35" s="18"/>
      <c r="K35" s="20"/>
      <c r="L35" s="21"/>
      <c r="M35" s="25"/>
      <c r="N35" s="22"/>
      <c r="O35" s="26"/>
    </row>
    <row r="36" spans="1:26" ht="23.1" customHeight="1"/>
    <row r="37" spans="1:26" ht="17.25" customHeight="1"/>
    <row r="51" spans="16:18">
      <c r="R51" s="57"/>
    </row>
    <row r="54" spans="16:18">
      <c r="P54" s="57"/>
    </row>
    <row r="58" spans="16:18" ht="12" customHeight="1"/>
  </sheetData>
  <sortState xmlns:xlrd2="http://schemas.microsoft.com/office/spreadsheetml/2017/richdata2" ref="B13:O34">
    <sortCondition descending="1" ref="D13:D34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4"/>
  <sheetViews>
    <sheetView zoomScale="60" zoomScaleNormal="60" workbookViewId="0">
      <selection activeCell="C20" sqref="C20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44140625" style="1" customWidth="1"/>
    <col min="5" max="5" width="14" style="1" customWidth="1"/>
    <col min="6" max="6" width="15.441406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6.44140625" style="1" customWidth="1"/>
    <col min="17" max="17" width="8.44140625" style="1" customWidth="1"/>
    <col min="18" max="19" width="8.5546875" style="1" customWidth="1"/>
    <col min="20" max="20" width="13.88671875" style="1" customWidth="1"/>
    <col min="21" max="21" width="12.33203125" style="1" customWidth="1"/>
    <col min="22" max="22" width="11.88671875" style="1" bestFit="1" customWidth="1"/>
    <col min="23" max="23" width="13.6640625" style="1" customWidth="1"/>
    <col min="24" max="24" width="14.88671875" style="1" customWidth="1"/>
    <col min="25" max="25" width="12" style="1" bestFit="1" customWidth="1"/>
    <col min="26" max="16384" width="8.88671875" style="1"/>
  </cols>
  <sheetData>
    <row r="1" spans="1:26" ht="19.5" customHeight="1">
      <c r="E1" s="2" t="s">
        <v>51</v>
      </c>
      <c r="F1" s="2"/>
      <c r="G1" s="2"/>
      <c r="H1" s="2"/>
      <c r="I1" s="2"/>
    </row>
    <row r="2" spans="1:26" ht="19.5" customHeight="1">
      <c r="E2" s="2" t="s">
        <v>50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52</v>
      </c>
      <c r="E6" s="4" t="s">
        <v>54</v>
      </c>
      <c r="F6" s="177"/>
      <c r="G6" s="4" t="s">
        <v>52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29"/>
      <c r="E9" s="29"/>
      <c r="F9" s="176" t="s">
        <v>15</v>
      </c>
      <c r="G9" s="29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</row>
    <row r="10" spans="1:26" ht="21.6">
      <c r="A10" s="174"/>
      <c r="B10" s="174"/>
      <c r="C10" s="177"/>
      <c r="D10" s="67" t="s">
        <v>53</v>
      </c>
      <c r="E10" s="46" t="s">
        <v>55</v>
      </c>
      <c r="F10" s="177"/>
      <c r="G10" s="67" t="s">
        <v>53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</row>
    <row r="11" spans="1:26">
      <c r="A11" s="174"/>
      <c r="B11" s="174"/>
      <c r="C11" s="177"/>
      <c r="D11" s="30" t="s">
        <v>14</v>
      </c>
      <c r="E11" s="4" t="s">
        <v>14</v>
      </c>
      <c r="F11" s="177"/>
      <c r="G11" s="30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11"/>
      <c r="T11" s="11"/>
      <c r="U11" s="7"/>
    </row>
    <row r="12" spans="1:26" ht="15.6" customHeight="1" thickBot="1">
      <c r="A12" s="174"/>
      <c r="B12" s="175"/>
      <c r="C12" s="178"/>
      <c r="D12" s="31"/>
      <c r="E12" s="5" t="s">
        <v>2</v>
      </c>
      <c r="F12" s="178"/>
      <c r="G12" s="31" t="s">
        <v>17</v>
      </c>
      <c r="H12" s="32"/>
      <c r="I12" s="178"/>
      <c r="J12" s="32"/>
      <c r="K12" s="32"/>
      <c r="L12" s="32"/>
      <c r="M12" s="32"/>
      <c r="N12" s="32"/>
      <c r="O12" s="178"/>
      <c r="R12" s="36"/>
      <c r="S12" s="34"/>
      <c r="T12" s="36"/>
      <c r="U12" s="35"/>
      <c r="V12" s="35"/>
      <c r="W12" s="35"/>
      <c r="X12" s="33"/>
      <c r="Y12" s="8"/>
    </row>
    <row r="13" spans="1:26" s="34" customFormat="1" ht="25.35" customHeight="1">
      <c r="A13" s="37">
        <v>1</v>
      </c>
      <c r="B13" s="49" t="s">
        <v>56</v>
      </c>
      <c r="C13" s="45" t="s">
        <v>43</v>
      </c>
      <c r="D13" s="44">
        <v>13837.82</v>
      </c>
      <c r="E13" s="43" t="s">
        <v>30</v>
      </c>
      <c r="F13" s="43" t="s">
        <v>30</v>
      </c>
      <c r="G13" s="44">
        <v>1972</v>
      </c>
      <c r="H13" s="43">
        <v>127</v>
      </c>
      <c r="I13" s="43">
        <f>G13/H13</f>
        <v>15.527559055118111</v>
      </c>
      <c r="J13" s="43">
        <v>11</v>
      </c>
      <c r="K13" s="43">
        <v>1</v>
      </c>
      <c r="L13" s="44">
        <v>19114.8</v>
      </c>
      <c r="M13" s="44">
        <v>3343</v>
      </c>
      <c r="N13" s="41">
        <v>44316</v>
      </c>
      <c r="O13" s="38" t="s">
        <v>34</v>
      </c>
      <c r="P13" s="57"/>
      <c r="Q13" s="55"/>
      <c r="R13" s="62"/>
      <c r="S13" s="55"/>
      <c r="T13" s="57"/>
      <c r="U13" s="56"/>
      <c r="V13" s="56"/>
      <c r="W13" s="56"/>
      <c r="X13" s="56"/>
      <c r="Y13" s="57"/>
      <c r="Z13" s="35"/>
    </row>
    <row r="14" spans="1:26" s="34" customFormat="1" ht="25.35" customHeight="1">
      <c r="A14" s="37">
        <v>2</v>
      </c>
      <c r="B14" s="47" t="s">
        <v>56</v>
      </c>
      <c r="C14" s="45" t="s">
        <v>46</v>
      </c>
      <c r="D14" s="44">
        <v>12902.89</v>
      </c>
      <c r="E14" s="43" t="s">
        <v>30</v>
      </c>
      <c r="F14" s="43" t="s">
        <v>30</v>
      </c>
      <c r="G14" s="44">
        <v>2515</v>
      </c>
      <c r="H14" s="48">
        <v>149</v>
      </c>
      <c r="I14" s="43">
        <f>G14/H14</f>
        <v>16.879194630872483</v>
      </c>
      <c r="J14" s="43">
        <v>15</v>
      </c>
      <c r="K14" s="63">
        <v>1</v>
      </c>
      <c r="L14" s="44">
        <v>15598</v>
      </c>
      <c r="M14" s="44">
        <v>3349</v>
      </c>
      <c r="N14" s="61">
        <v>44316</v>
      </c>
      <c r="O14" s="38" t="s">
        <v>32</v>
      </c>
      <c r="P14" s="57"/>
      <c r="Q14" s="55"/>
      <c r="R14" s="62"/>
      <c r="S14" s="55"/>
      <c r="T14" s="57"/>
      <c r="U14" s="56"/>
      <c r="V14" s="56"/>
      <c r="W14" s="56"/>
      <c r="X14" s="56"/>
      <c r="Y14" s="57"/>
      <c r="Z14" s="35"/>
    </row>
    <row r="15" spans="1:26" s="34" customFormat="1" ht="25.35" customHeight="1">
      <c r="A15" s="37">
        <v>3</v>
      </c>
      <c r="B15" s="47" t="s">
        <v>56</v>
      </c>
      <c r="C15" s="50" t="s">
        <v>38</v>
      </c>
      <c r="D15" s="54">
        <v>7224.5</v>
      </c>
      <c r="E15" s="43" t="s">
        <v>30</v>
      </c>
      <c r="F15" s="43" t="s">
        <v>30</v>
      </c>
      <c r="G15" s="54">
        <v>1162</v>
      </c>
      <c r="H15" s="43">
        <v>74</v>
      </c>
      <c r="I15" s="53">
        <f>G15/H15</f>
        <v>15.702702702702704</v>
      </c>
      <c r="J15" s="43">
        <v>14</v>
      </c>
      <c r="K15" s="63">
        <v>1</v>
      </c>
      <c r="L15" s="54">
        <v>9445.2000000000007</v>
      </c>
      <c r="M15" s="54">
        <v>1810</v>
      </c>
      <c r="N15" s="61">
        <v>44316</v>
      </c>
      <c r="O15" s="51" t="s">
        <v>37</v>
      </c>
      <c r="P15" s="57"/>
      <c r="Q15" s="55"/>
      <c r="R15" s="62"/>
      <c r="S15" s="55"/>
      <c r="T15" s="57"/>
      <c r="U15" s="56"/>
      <c r="V15" s="56"/>
      <c r="W15" s="56"/>
      <c r="X15" s="56"/>
      <c r="Y15" s="57"/>
      <c r="Z15" s="35"/>
    </row>
    <row r="16" spans="1:26" s="55" customFormat="1" ht="25.35" customHeight="1">
      <c r="A16" s="59">
        <v>4</v>
      </c>
      <c r="B16" s="47" t="s">
        <v>56</v>
      </c>
      <c r="C16" s="64" t="s">
        <v>48</v>
      </c>
      <c r="D16" s="65">
        <v>6728.05</v>
      </c>
      <c r="E16" s="63" t="s">
        <v>30</v>
      </c>
      <c r="F16" s="63" t="s">
        <v>30</v>
      </c>
      <c r="G16" s="65">
        <v>1030</v>
      </c>
      <c r="H16" s="63">
        <v>64</v>
      </c>
      <c r="I16" s="63">
        <f>G16/H16</f>
        <v>16.09375</v>
      </c>
      <c r="J16" s="63">
        <v>14</v>
      </c>
      <c r="K16" s="63">
        <v>1</v>
      </c>
      <c r="L16" s="65">
        <v>8878.1</v>
      </c>
      <c r="M16" s="65">
        <v>1645</v>
      </c>
      <c r="N16" s="61">
        <v>44316</v>
      </c>
      <c r="O16" s="60" t="s">
        <v>49</v>
      </c>
      <c r="P16" s="57"/>
      <c r="R16" s="62"/>
      <c r="T16" s="57"/>
      <c r="U16" s="56"/>
      <c r="V16" s="56"/>
      <c r="W16" s="56"/>
      <c r="X16" s="56"/>
      <c r="Y16" s="57"/>
      <c r="Z16" s="56"/>
    </row>
    <row r="17" spans="1:26" s="34" customFormat="1" ht="25.35" customHeight="1">
      <c r="A17" s="59">
        <v>5</v>
      </c>
      <c r="B17" s="49" t="s">
        <v>56</v>
      </c>
      <c r="C17" s="64" t="s">
        <v>45</v>
      </c>
      <c r="D17" s="54">
        <v>4640</v>
      </c>
      <c r="E17" s="43" t="s">
        <v>30</v>
      </c>
      <c r="F17" s="43" t="s">
        <v>30</v>
      </c>
      <c r="G17" s="54">
        <v>721</v>
      </c>
      <c r="H17" s="48">
        <v>66</v>
      </c>
      <c r="I17" s="53">
        <f>G17/H17</f>
        <v>10.924242424242424</v>
      </c>
      <c r="J17" s="43">
        <v>12</v>
      </c>
      <c r="K17" s="63">
        <v>1</v>
      </c>
      <c r="L17" s="54">
        <v>5943</v>
      </c>
      <c r="M17" s="54">
        <v>1097</v>
      </c>
      <c r="N17" s="61">
        <v>44316</v>
      </c>
      <c r="O17" s="51" t="s">
        <v>47</v>
      </c>
      <c r="P17" s="36"/>
      <c r="Q17" s="55"/>
      <c r="R17" s="62"/>
      <c r="S17" s="55"/>
      <c r="T17" s="57"/>
      <c r="U17" s="56"/>
      <c r="V17" s="56"/>
      <c r="W17" s="56"/>
      <c r="X17" s="56"/>
      <c r="Y17" s="36"/>
      <c r="Z17" s="35"/>
    </row>
    <row r="18" spans="1:26" s="34" customFormat="1" ht="24.75" customHeight="1">
      <c r="A18" s="59">
        <v>6</v>
      </c>
      <c r="B18" s="49" t="s">
        <v>56</v>
      </c>
      <c r="C18" s="64" t="s">
        <v>36</v>
      </c>
      <c r="D18" s="54">
        <v>2916</v>
      </c>
      <c r="E18" s="43" t="s">
        <v>30</v>
      </c>
      <c r="F18" s="43" t="s">
        <v>30</v>
      </c>
      <c r="G18" s="54">
        <v>466</v>
      </c>
      <c r="H18" s="43" t="s">
        <v>30</v>
      </c>
      <c r="I18" s="43" t="s">
        <v>30</v>
      </c>
      <c r="J18" s="43">
        <v>8</v>
      </c>
      <c r="K18" s="63">
        <v>1</v>
      </c>
      <c r="L18" s="54">
        <v>3501</v>
      </c>
      <c r="M18" s="54">
        <v>662</v>
      </c>
      <c r="N18" s="61">
        <v>44316</v>
      </c>
      <c r="O18" s="51" t="s">
        <v>31</v>
      </c>
      <c r="P18" s="36"/>
      <c r="R18" s="42"/>
      <c r="T18" s="36"/>
      <c r="U18" s="35"/>
      <c r="V18" s="35"/>
      <c r="W18" s="35"/>
      <c r="X18" s="35"/>
      <c r="Y18" s="36"/>
      <c r="Z18" s="35"/>
    </row>
    <row r="19" spans="1:26" s="34" customFormat="1" ht="24.75" customHeight="1">
      <c r="A19" s="59">
        <v>7</v>
      </c>
      <c r="B19" s="47" t="s">
        <v>56</v>
      </c>
      <c r="C19" s="45" t="s">
        <v>42</v>
      </c>
      <c r="D19" s="65">
        <v>2468.4699999999998</v>
      </c>
      <c r="E19" s="43" t="s">
        <v>30</v>
      </c>
      <c r="F19" s="43" t="s">
        <v>30</v>
      </c>
      <c r="G19" s="65">
        <v>392</v>
      </c>
      <c r="H19" s="63">
        <v>66</v>
      </c>
      <c r="I19" s="43">
        <f>G19/H19</f>
        <v>5.9393939393939394</v>
      </c>
      <c r="J19" s="43">
        <v>10</v>
      </c>
      <c r="K19" s="63">
        <v>1</v>
      </c>
      <c r="L19" s="65">
        <v>3324.02</v>
      </c>
      <c r="M19" s="65">
        <v>663</v>
      </c>
      <c r="N19" s="61">
        <v>44316</v>
      </c>
      <c r="O19" s="60" t="s">
        <v>34</v>
      </c>
      <c r="P19" s="36"/>
      <c r="R19" s="42"/>
      <c r="T19" s="36"/>
      <c r="U19" s="35"/>
      <c r="V19" s="35"/>
      <c r="W19" s="35"/>
      <c r="X19" s="35"/>
      <c r="Y19" s="36"/>
      <c r="Z19" s="35"/>
    </row>
    <row r="20" spans="1:26" s="55" customFormat="1" ht="24.75" customHeight="1">
      <c r="A20" s="59">
        <v>8</v>
      </c>
      <c r="B20" s="66" t="s">
        <v>30</v>
      </c>
      <c r="C20" s="64" t="s">
        <v>41</v>
      </c>
      <c r="D20" s="65">
        <v>809.95</v>
      </c>
      <c r="E20" s="63" t="s">
        <v>30</v>
      </c>
      <c r="F20" s="63" t="s">
        <v>30</v>
      </c>
      <c r="G20" s="65">
        <v>153</v>
      </c>
      <c r="H20" s="63">
        <v>9</v>
      </c>
      <c r="I20" s="63">
        <f>G20/H20</f>
        <v>17</v>
      </c>
      <c r="J20" s="63">
        <v>3</v>
      </c>
      <c r="K20" s="63" t="s">
        <v>30</v>
      </c>
      <c r="L20" s="65">
        <v>64718.92</v>
      </c>
      <c r="M20" s="65">
        <v>13934</v>
      </c>
      <c r="N20" s="61">
        <v>44113</v>
      </c>
      <c r="O20" s="60" t="s">
        <v>27</v>
      </c>
      <c r="P20" s="57"/>
      <c r="R20" s="62"/>
      <c r="T20" s="57"/>
      <c r="U20" s="56"/>
      <c r="V20" s="56"/>
      <c r="W20" s="56"/>
      <c r="X20" s="56"/>
      <c r="Y20" s="57"/>
      <c r="Z20" s="56"/>
    </row>
    <row r="21" spans="1:26" s="34" customFormat="1" ht="24.6" customHeight="1">
      <c r="A21" s="59">
        <v>9</v>
      </c>
      <c r="B21" s="66" t="s">
        <v>30</v>
      </c>
      <c r="C21" s="45" t="s">
        <v>40</v>
      </c>
      <c r="D21" s="65">
        <v>586.35</v>
      </c>
      <c r="E21" s="43" t="s">
        <v>30</v>
      </c>
      <c r="F21" s="43" t="s">
        <v>30</v>
      </c>
      <c r="G21" s="65">
        <v>116</v>
      </c>
      <c r="H21" s="63">
        <v>8</v>
      </c>
      <c r="I21" s="43">
        <f>G21/H21</f>
        <v>14.5</v>
      </c>
      <c r="J21" s="43">
        <v>3</v>
      </c>
      <c r="K21" s="43" t="s">
        <v>30</v>
      </c>
      <c r="L21" s="65">
        <v>111693.72</v>
      </c>
      <c r="M21" s="65">
        <v>22595</v>
      </c>
      <c r="N21" s="52">
        <v>44106</v>
      </c>
      <c r="O21" s="60" t="s">
        <v>37</v>
      </c>
      <c r="P21" s="36"/>
      <c r="R21" s="42"/>
      <c r="T21" s="36"/>
      <c r="U21" s="35"/>
      <c r="V21" s="35"/>
      <c r="W21" s="35"/>
      <c r="X21" s="35"/>
      <c r="Y21" s="36"/>
      <c r="Z21" s="35"/>
    </row>
    <row r="22" spans="1:26" s="34" customFormat="1" ht="24.75" customHeight="1">
      <c r="A22" s="59">
        <v>10</v>
      </c>
      <c r="B22" s="49" t="s">
        <v>56</v>
      </c>
      <c r="C22" s="45" t="s">
        <v>61</v>
      </c>
      <c r="D22" s="65">
        <v>518.5</v>
      </c>
      <c r="E22" s="43" t="s">
        <v>30</v>
      </c>
      <c r="F22" s="43" t="s">
        <v>30</v>
      </c>
      <c r="G22" s="65">
        <v>108</v>
      </c>
      <c r="H22" s="63" t="s">
        <v>30</v>
      </c>
      <c r="I22" s="43" t="s">
        <v>30</v>
      </c>
      <c r="J22" s="43">
        <v>5</v>
      </c>
      <c r="K22" s="63">
        <v>1</v>
      </c>
      <c r="L22" s="65">
        <v>1387.4</v>
      </c>
      <c r="M22" s="65">
        <v>289</v>
      </c>
      <c r="N22" s="41">
        <v>44316</v>
      </c>
      <c r="O22" s="60" t="s">
        <v>60</v>
      </c>
      <c r="P22" s="36"/>
      <c r="R22" s="42"/>
      <c r="T22" s="36"/>
      <c r="U22" s="35"/>
      <c r="V22" s="35"/>
      <c r="W22" s="35"/>
      <c r="X22" s="35"/>
      <c r="Y22" s="36"/>
      <c r="Z22" s="35"/>
    </row>
    <row r="23" spans="1:26" s="34" customFormat="1" ht="25.35" customHeight="1">
      <c r="A23" s="16"/>
      <c r="B23" s="16"/>
      <c r="C23" s="39" t="s">
        <v>29</v>
      </c>
      <c r="D23" s="40">
        <f>SUM(D13:D22)</f>
        <v>52632.53</v>
      </c>
      <c r="E23" s="63" t="s">
        <v>30</v>
      </c>
      <c r="F23" s="63" t="s">
        <v>30</v>
      </c>
      <c r="G23" s="58">
        <f t="shared" ref="G23" si="0">SUM(G13:G22)</f>
        <v>8635</v>
      </c>
      <c r="H23" s="40"/>
      <c r="I23" s="19"/>
      <c r="J23" s="18"/>
      <c r="K23" s="20"/>
      <c r="L23" s="21"/>
      <c r="M23" s="25"/>
      <c r="N23" s="22"/>
      <c r="O23" s="26"/>
      <c r="P23" s="36"/>
      <c r="R23" s="36"/>
    </row>
    <row r="24" spans="1:26" s="34" customFormat="1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s="55" customFormat="1" ht="24.75" customHeight="1">
      <c r="A25" s="59">
        <v>11</v>
      </c>
      <c r="B25" s="66" t="s">
        <v>30</v>
      </c>
      <c r="C25" s="45" t="s">
        <v>39</v>
      </c>
      <c r="D25" s="65">
        <v>313.25</v>
      </c>
      <c r="E25" s="63" t="s">
        <v>30</v>
      </c>
      <c r="F25" s="63" t="s">
        <v>30</v>
      </c>
      <c r="G25" s="65">
        <v>54</v>
      </c>
      <c r="H25" s="63">
        <v>4</v>
      </c>
      <c r="I25" s="63">
        <f>G25/H25</f>
        <v>13.5</v>
      </c>
      <c r="J25" s="63">
        <v>2</v>
      </c>
      <c r="K25" s="63" t="s">
        <v>30</v>
      </c>
      <c r="L25" s="65">
        <v>2087.79</v>
      </c>
      <c r="M25" s="65">
        <v>343</v>
      </c>
      <c r="N25" s="61">
        <v>44141</v>
      </c>
      <c r="O25" s="60" t="s">
        <v>37</v>
      </c>
      <c r="P25" s="57"/>
      <c r="R25" s="62"/>
      <c r="T25" s="57"/>
      <c r="U25" s="56"/>
      <c r="V25" s="56"/>
      <c r="W25" s="56"/>
      <c r="X25" s="56"/>
      <c r="Y25" s="57"/>
      <c r="Z25" s="56"/>
    </row>
    <row r="26" spans="1:26" s="55" customFormat="1" ht="24.75" customHeight="1">
      <c r="A26" s="59">
        <v>12</v>
      </c>
      <c r="B26" s="63" t="s">
        <v>30</v>
      </c>
      <c r="C26" s="45" t="s">
        <v>44</v>
      </c>
      <c r="D26" s="65">
        <v>112.8</v>
      </c>
      <c r="E26" s="63" t="s">
        <v>30</v>
      </c>
      <c r="F26" s="63" t="s">
        <v>30</v>
      </c>
      <c r="G26" s="65">
        <v>20</v>
      </c>
      <c r="H26" s="48">
        <v>3</v>
      </c>
      <c r="I26" s="63">
        <f>G26/H26</f>
        <v>6.666666666666667</v>
      </c>
      <c r="J26" s="63">
        <v>1</v>
      </c>
      <c r="K26" s="63" t="s">
        <v>30</v>
      </c>
      <c r="L26" s="65">
        <v>993</v>
      </c>
      <c r="M26" s="65">
        <v>182</v>
      </c>
      <c r="N26" s="61">
        <v>44141</v>
      </c>
      <c r="O26" s="60" t="s">
        <v>33</v>
      </c>
      <c r="P26" s="57"/>
      <c r="R26" s="62"/>
      <c r="T26" s="57"/>
      <c r="U26" s="56"/>
      <c r="V26" s="56"/>
      <c r="W26" s="56"/>
      <c r="X26" s="56"/>
      <c r="Y26" s="57"/>
      <c r="Z26" s="56"/>
    </row>
    <row r="27" spans="1:26" s="34" customFormat="1" ht="24.75" customHeight="1">
      <c r="A27" s="59">
        <v>13</v>
      </c>
      <c r="B27" s="63" t="s">
        <v>30</v>
      </c>
      <c r="C27" s="45" t="s">
        <v>58</v>
      </c>
      <c r="D27" s="65">
        <v>28</v>
      </c>
      <c r="E27" s="43" t="s">
        <v>30</v>
      </c>
      <c r="F27" s="43" t="s">
        <v>30</v>
      </c>
      <c r="G27" s="65">
        <v>4</v>
      </c>
      <c r="H27" s="71">
        <v>1</v>
      </c>
      <c r="I27" s="43">
        <f>G27/H27</f>
        <v>4</v>
      </c>
      <c r="J27" s="43">
        <v>1</v>
      </c>
      <c r="K27" s="43" t="s">
        <v>30</v>
      </c>
      <c r="L27" s="65">
        <v>49041</v>
      </c>
      <c r="M27" s="65">
        <v>9144</v>
      </c>
      <c r="N27" s="41">
        <v>43805</v>
      </c>
      <c r="O27" s="60" t="s">
        <v>37</v>
      </c>
      <c r="P27" s="36"/>
      <c r="R27" s="42"/>
      <c r="T27" s="36"/>
      <c r="U27" s="35"/>
      <c r="V27" s="35"/>
      <c r="W27" s="35"/>
      <c r="X27" s="35"/>
      <c r="Y27" s="36"/>
      <c r="Z27" s="35"/>
    </row>
    <row r="28" spans="1:26" s="55" customFormat="1" ht="24.75" customHeight="1">
      <c r="A28" s="59">
        <v>14</v>
      </c>
      <c r="B28" s="63" t="s">
        <v>30</v>
      </c>
      <c r="C28" s="45" t="s">
        <v>59</v>
      </c>
      <c r="D28" s="65">
        <v>26</v>
      </c>
      <c r="E28" s="63" t="s">
        <v>30</v>
      </c>
      <c r="F28" s="63" t="s">
        <v>30</v>
      </c>
      <c r="G28" s="65">
        <v>4</v>
      </c>
      <c r="H28" s="71">
        <v>1</v>
      </c>
      <c r="I28" s="63">
        <f>G28/H28</f>
        <v>4</v>
      </c>
      <c r="J28" s="63">
        <v>1</v>
      </c>
      <c r="K28" s="63" t="s">
        <v>30</v>
      </c>
      <c r="L28" s="65">
        <v>2947</v>
      </c>
      <c r="M28" s="65">
        <v>588</v>
      </c>
      <c r="N28" s="61">
        <v>44132</v>
      </c>
      <c r="O28" s="60" t="s">
        <v>60</v>
      </c>
      <c r="P28" s="57"/>
      <c r="R28" s="62"/>
      <c r="T28" s="57"/>
      <c r="U28" s="56"/>
      <c r="V28" s="56"/>
      <c r="W28" s="56"/>
      <c r="X28" s="56"/>
      <c r="Y28" s="57"/>
      <c r="Z28" s="56"/>
    </row>
    <row r="29" spans="1:26" s="34" customFormat="1" ht="24.75" customHeight="1">
      <c r="A29" s="59">
        <v>15</v>
      </c>
      <c r="B29" s="66" t="s">
        <v>30</v>
      </c>
      <c r="C29" s="45" t="s">
        <v>57</v>
      </c>
      <c r="D29" s="65">
        <v>21</v>
      </c>
      <c r="E29" s="43" t="s">
        <v>30</v>
      </c>
      <c r="F29" s="43" t="s">
        <v>30</v>
      </c>
      <c r="G29" s="65">
        <v>3</v>
      </c>
      <c r="H29" s="71">
        <v>1</v>
      </c>
      <c r="I29" s="43">
        <f>G29/H29</f>
        <v>3</v>
      </c>
      <c r="J29" s="43">
        <v>1</v>
      </c>
      <c r="K29" s="43" t="s">
        <v>30</v>
      </c>
      <c r="L29" s="65">
        <v>12548</v>
      </c>
      <c r="M29" s="65">
        <v>2405</v>
      </c>
      <c r="N29" s="61">
        <v>44120</v>
      </c>
      <c r="O29" s="60" t="s">
        <v>37</v>
      </c>
      <c r="P29" s="36"/>
      <c r="R29" s="42"/>
      <c r="T29" s="36"/>
      <c r="U29" s="35"/>
      <c r="V29" s="35"/>
      <c r="W29" s="35"/>
      <c r="X29" s="35"/>
      <c r="Y29" s="36"/>
      <c r="Z29" s="35"/>
    </row>
    <row r="30" spans="1:26" s="34" customFormat="1" ht="24.75" customHeight="1">
      <c r="A30" s="59">
        <v>16</v>
      </c>
      <c r="B30" s="66" t="s">
        <v>30</v>
      </c>
      <c r="C30" s="64" t="s">
        <v>35</v>
      </c>
      <c r="D30" s="65">
        <v>18</v>
      </c>
      <c r="E30" s="43" t="s">
        <v>30</v>
      </c>
      <c r="F30" s="43" t="s">
        <v>30</v>
      </c>
      <c r="G30" s="65">
        <v>5</v>
      </c>
      <c r="H30" s="63" t="s">
        <v>30</v>
      </c>
      <c r="I30" s="43" t="s">
        <v>30</v>
      </c>
      <c r="J30" s="43">
        <v>1</v>
      </c>
      <c r="K30" s="43" t="s">
        <v>30</v>
      </c>
      <c r="L30" s="65">
        <v>13451</v>
      </c>
      <c r="M30" s="65">
        <v>2313</v>
      </c>
      <c r="N30" s="61">
        <v>44127</v>
      </c>
      <c r="O30" s="60" t="s">
        <v>31</v>
      </c>
      <c r="P30" s="36"/>
      <c r="R30" s="42"/>
      <c r="T30" s="36"/>
      <c r="U30" s="35"/>
      <c r="V30" s="35"/>
      <c r="W30" s="35"/>
      <c r="X30" s="35"/>
      <c r="Y30" s="36"/>
      <c r="Z30" s="35"/>
    </row>
    <row r="31" spans="1:26" ht="25.35" customHeight="1">
      <c r="A31" s="16"/>
      <c r="B31" s="16"/>
      <c r="C31" s="39" t="s">
        <v>62</v>
      </c>
      <c r="D31" s="17">
        <f>SUM(D23:D30)</f>
        <v>53151.58</v>
      </c>
      <c r="E31" s="63" t="s">
        <v>30</v>
      </c>
      <c r="F31" s="63" t="s">
        <v>30</v>
      </c>
      <c r="G31" s="58">
        <f t="shared" ref="G31" si="1">SUM(G23:G30)</f>
        <v>8725</v>
      </c>
      <c r="H31" s="17"/>
      <c r="I31" s="19"/>
      <c r="J31" s="18"/>
      <c r="K31" s="20"/>
      <c r="L31" s="21"/>
      <c r="M31" s="25"/>
      <c r="N31" s="22"/>
      <c r="O31" s="26"/>
      <c r="Q31" s="34"/>
      <c r="R31" s="34"/>
      <c r="S31" s="34"/>
      <c r="T31" s="34"/>
      <c r="U31" s="34"/>
      <c r="X31" s="34"/>
    </row>
    <row r="32" spans="1:26" ht="23.1" customHeight="1">
      <c r="V32" s="34"/>
    </row>
    <row r="33" spans="16:25" ht="17.25" customHeight="1">
      <c r="P33" s="34"/>
      <c r="Y33" s="34"/>
    </row>
    <row r="47" spans="16:25">
      <c r="R47" s="11"/>
    </row>
    <row r="50" spans="16:16">
      <c r="P50" s="11"/>
    </row>
    <row r="54" spans="16:16" ht="12" customHeight="1"/>
  </sheetData>
  <sortState xmlns:xlrd2="http://schemas.microsoft.com/office/spreadsheetml/2017/richdata2" ref="B13:O30">
    <sortCondition descending="1" ref="D13:D30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E6D06-8BDA-4E4A-9590-90899143C3B3}">
  <dimension ref="A1:Z64"/>
  <sheetViews>
    <sheetView topLeftCell="A26" zoomScale="60" zoomScaleNormal="60" workbookViewId="0">
      <selection activeCell="C40" sqref="C40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8" width="8.5546875" style="55" customWidth="1"/>
    <col min="19" max="19" width="16" style="55" customWidth="1"/>
    <col min="20" max="20" width="8.109375" style="55" customWidth="1"/>
    <col min="21" max="21" width="12.33203125" style="55" customWidth="1"/>
    <col min="22" max="22" width="11.88671875" style="55" bestFit="1" customWidth="1"/>
    <col min="23" max="23" width="14.88671875" style="55" customWidth="1"/>
    <col min="24" max="24" width="11" style="55" customWidth="1"/>
    <col min="25" max="25" width="13.6640625" style="55" customWidth="1"/>
    <col min="26" max="26" width="12" style="55" bestFit="1" customWidth="1"/>
    <col min="27" max="16384" width="8.88671875" style="55"/>
  </cols>
  <sheetData>
    <row r="1" spans="1:26" ht="19.5" customHeight="1">
      <c r="E1" s="2" t="s">
        <v>308</v>
      </c>
      <c r="F1" s="2"/>
      <c r="G1" s="2"/>
      <c r="H1" s="2"/>
      <c r="I1" s="2"/>
    </row>
    <row r="2" spans="1:26" ht="19.5" customHeight="1">
      <c r="E2" s="2" t="s">
        <v>309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306</v>
      </c>
      <c r="E6" s="4" t="s">
        <v>299</v>
      </c>
      <c r="F6" s="177"/>
      <c r="G6" s="4" t="s">
        <v>299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64"/>
      <c r="E9" s="164"/>
      <c r="F9" s="176" t="s">
        <v>15</v>
      </c>
      <c r="G9" s="164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7"/>
      <c r="X9" s="56"/>
      <c r="Y9" s="56"/>
      <c r="Z9" s="56"/>
    </row>
    <row r="10" spans="1:26">
      <c r="A10" s="174"/>
      <c r="B10" s="174"/>
      <c r="C10" s="177"/>
      <c r="D10" s="165" t="s">
        <v>307</v>
      </c>
      <c r="E10" s="165" t="s">
        <v>300</v>
      </c>
      <c r="F10" s="177"/>
      <c r="G10" s="165" t="s">
        <v>300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7"/>
      <c r="X10" s="56"/>
      <c r="Y10" s="56"/>
      <c r="Z10" s="56"/>
    </row>
    <row r="11" spans="1:26">
      <c r="A11" s="174"/>
      <c r="B11" s="174"/>
      <c r="C11" s="177"/>
      <c r="D11" s="165" t="s">
        <v>14</v>
      </c>
      <c r="E11" s="4" t="s">
        <v>14</v>
      </c>
      <c r="F11" s="177"/>
      <c r="G11" s="165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7"/>
      <c r="X11" s="56"/>
      <c r="Y11" s="56"/>
      <c r="Z11" s="56"/>
    </row>
    <row r="12" spans="1:26" ht="15.6" customHeight="1" thickBot="1">
      <c r="A12" s="174"/>
      <c r="B12" s="175"/>
      <c r="C12" s="178"/>
      <c r="D12" s="166"/>
      <c r="E12" s="5" t="s">
        <v>2</v>
      </c>
      <c r="F12" s="178"/>
      <c r="G12" s="166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90"/>
      <c r="X12" s="56"/>
      <c r="Y12" s="90"/>
      <c r="Z12" s="89"/>
    </row>
    <row r="13" spans="1:26" ht="25.35" customHeight="1">
      <c r="A13" s="59">
        <v>1</v>
      </c>
      <c r="B13" s="104" t="s">
        <v>56</v>
      </c>
      <c r="C13" s="45" t="s">
        <v>311</v>
      </c>
      <c r="D13" s="65">
        <v>102990.06</v>
      </c>
      <c r="E13" s="63" t="s">
        <v>30</v>
      </c>
      <c r="F13" s="63" t="s">
        <v>30</v>
      </c>
      <c r="G13" s="65">
        <v>14747</v>
      </c>
      <c r="H13" s="63">
        <v>150</v>
      </c>
      <c r="I13" s="63">
        <f t="shared" ref="I13:I22" si="0">G13/H13</f>
        <v>98.313333333333333</v>
      </c>
      <c r="J13" s="63">
        <v>15</v>
      </c>
      <c r="K13" s="63">
        <v>1</v>
      </c>
      <c r="L13" s="65">
        <v>117622.68</v>
      </c>
      <c r="M13" s="65">
        <v>16808</v>
      </c>
      <c r="N13" s="61">
        <v>44484</v>
      </c>
      <c r="O13" s="60" t="s">
        <v>64</v>
      </c>
      <c r="P13" s="57"/>
      <c r="Q13" s="88"/>
      <c r="R13" s="88"/>
      <c r="S13" s="88"/>
      <c r="T13" s="88"/>
      <c r="U13" s="89"/>
      <c r="V13" s="89"/>
      <c r="W13" s="90"/>
      <c r="X13" s="56"/>
      <c r="Y13" s="90"/>
      <c r="Z13" s="89"/>
    </row>
    <row r="14" spans="1:26" ht="25.35" customHeight="1">
      <c r="A14" s="59">
        <v>2</v>
      </c>
      <c r="B14" s="104">
        <v>2</v>
      </c>
      <c r="C14" s="45" t="s">
        <v>304</v>
      </c>
      <c r="D14" s="65">
        <v>49704.79</v>
      </c>
      <c r="E14" s="63">
        <v>52573.47</v>
      </c>
      <c r="F14" s="76">
        <f>(D14-E14)/E14</f>
        <v>-5.4565163760352899E-2</v>
      </c>
      <c r="G14" s="65">
        <v>9818</v>
      </c>
      <c r="H14" s="63">
        <v>179</v>
      </c>
      <c r="I14" s="63">
        <f t="shared" si="0"/>
        <v>54.849162011173185</v>
      </c>
      <c r="J14" s="63">
        <v>20</v>
      </c>
      <c r="K14" s="63">
        <v>2</v>
      </c>
      <c r="L14" s="65">
        <v>113177</v>
      </c>
      <c r="M14" s="65">
        <v>22702</v>
      </c>
      <c r="N14" s="61">
        <v>44477</v>
      </c>
      <c r="O14" s="77" t="s">
        <v>47</v>
      </c>
      <c r="P14" s="57"/>
      <c r="Q14" s="88"/>
      <c r="R14" s="88"/>
      <c r="S14" s="88"/>
      <c r="T14" s="88"/>
      <c r="U14" s="89"/>
      <c r="V14" s="89"/>
      <c r="W14" s="90"/>
      <c r="X14" s="56"/>
      <c r="Y14" s="90"/>
      <c r="Z14" s="89"/>
    </row>
    <row r="15" spans="1:26" ht="25.35" customHeight="1">
      <c r="A15" s="59">
        <v>3</v>
      </c>
      <c r="B15" s="104">
        <v>1</v>
      </c>
      <c r="C15" s="45" t="s">
        <v>291</v>
      </c>
      <c r="D15" s="65">
        <v>39737.08</v>
      </c>
      <c r="E15" s="63">
        <v>60028.2</v>
      </c>
      <c r="F15" s="76">
        <f>(D15-E15)/E15</f>
        <v>-0.33802646089671184</v>
      </c>
      <c r="G15" s="65">
        <v>5770</v>
      </c>
      <c r="H15" s="63">
        <v>88</v>
      </c>
      <c r="I15" s="63">
        <f t="shared" si="0"/>
        <v>65.568181818181813</v>
      </c>
      <c r="J15" s="63">
        <v>14</v>
      </c>
      <c r="K15" s="63">
        <v>3</v>
      </c>
      <c r="L15" s="65">
        <v>271890</v>
      </c>
      <c r="M15" s="65">
        <v>39310</v>
      </c>
      <c r="N15" s="61">
        <v>44470</v>
      </c>
      <c r="O15" s="60" t="s">
        <v>47</v>
      </c>
      <c r="P15" s="57"/>
      <c r="Q15" s="88"/>
      <c r="R15" s="88"/>
      <c r="S15" s="88"/>
      <c r="T15" s="88"/>
      <c r="U15" s="89"/>
      <c r="V15" s="89"/>
      <c r="W15" s="90"/>
      <c r="X15" s="56"/>
      <c r="Y15" s="90"/>
      <c r="Z15" s="89"/>
    </row>
    <row r="16" spans="1:26" ht="25.35" customHeight="1">
      <c r="A16" s="59">
        <v>4</v>
      </c>
      <c r="B16" s="104">
        <v>3</v>
      </c>
      <c r="C16" s="45" t="s">
        <v>274</v>
      </c>
      <c r="D16" s="65">
        <v>20010.349999999999</v>
      </c>
      <c r="E16" s="63">
        <v>24450.47</v>
      </c>
      <c r="F16" s="76">
        <f>(D16-E16)/E16</f>
        <v>-0.18159650918775805</v>
      </c>
      <c r="G16" s="65">
        <v>3050</v>
      </c>
      <c r="H16" s="63">
        <v>57</v>
      </c>
      <c r="I16" s="63">
        <f t="shared" si="0"/>
        <v>53.508771929824562</v>
      </c>
      <c r="J16" s="63">
        <v>9</v>
      </c>
      <c r="K16" s="63">
        <v>5</v>
      </c>
      <c r="L16" s="65">
        <v>361257.03</v>
      </c>
      <c r="M16" s="65">
        <v>53414</v>
      </c>
      <c r="N16" s="61">
        <v>44456</v>
      </c>
      <c r="O16" s="60" t="s">
        <v>34</v>
      </c>
      <c r="P16" s="57"/>
      <c r="Q16" s="88"/>
      <c r="R16" s="88"/>
      <c r="S16" s="88"/>
      <c r="T16" s="88"/>
      <c r="U16" s="89"/>
      <c r="V16" s="89"/>
      <c r="W16" s="90"/>
      <c r="X16" s="56"/>
      <c r="Y16" s="90"/>
      <c r="Z16" s="89"/>
    </row>
    <row r="17" spans="1:26" ht="25.35" customHeight="1">
      <c r="A17" s="59">
        <v>5</v>
      </c>
      <c r="B17" s="104">
        <v>4</v>
      </c>
      <c r="C17" s="45" t="s">
        <v>275</v>
      </c>
      <c r="D17" s="65">
        <v>17049.349999999999</v>
      </c>
      <c r="E17" s="63">
        <v>16266.13</v>
      </c>
      <c r="F17" s="76">
        <f>(D17-E17)/E17</f>
        <v>4.8150359058977112E-2</v>
      </c>
      <c r="G17" s="65">
        <v>3385</v>
      </c>
      <c r="H17" s="63">
        <v>73</v>
      </c>
      <c r="I17" s="63">
        <f t="shared" si="0"/>
        <v>46.369863013698627</v>
      </c>
      <c r="J17" s="63">
        <v>11</v>
      </c>
      <c r="K17" s="63">
        <v>5</v>
      </c>
      <c r="L17" s="65">
        <v>180478</v>
      </c>
      <c r="M17" s="65">
        <v>36672</v>
      </c>
      <c r="N17" s="61">
        <v>44456</v>
      </c>
      <c r="O17" s="60" t="s">
        <v>47</v>
      </c>
      <c r="P17" s="57"/>
      <c r="Q17" s="88"/>
      <c r="R17" s="88"/>
      <c r="S17" s="88"/>
      <c r="T17" s="88"/>
      <c r="U17" s="89"/>
      <c r="V17" s="89"/>
      <c r="W17" s="90"/>
      <c r="X17" s="56"/>
      <c r="Y17" s="90"/>
      <c r="Z17" s="89"/>
    </row>
    <row r="18" spans="1:26" ht="25.35" customHeight="1">
      <c r="A18" s="59">
        <v>6</v>
      </c>
      <c r="B18" s="104" t="s">
        <v>56</v>
      </c>
      <c r="C18" s="45" t="s">
        <v>310</v>
      </c>
      <c r="D18" s="65">
        <v>12835.76</v>
      </c>
      <c r="E18" s="63" t="s">
        <v>30</v>
      </c>
      <c r="F18" s="63" t="s">
        <v>30</v>
      </c>
      <c r="G18" s="65">
        <v>2005</v>
      </c>
      <c r="H18" s="63">
        <v>85</v>
      </c>
      <c r="I18" s="63">
        <f t="shared" si="0"/>
        <v>23.588235294117649</v>
      </c>
      <c r="J18" s="63">
        <v>17</v>
      </c>
      <c r="K18" s="63">
        <v>1</v>
      </c>
      <c r="L18" s="65">
        <v>12836</v>
      </c>
      <c r="M18" s="65">
        <v>2005</v>
      </c>
      <c r="N18" s="61">
        <v>44484</v>
      </c>
      <c r="O18" s="60" t="s">
        <v>32</v>
      </c>
      <c r="P18" s="57"/>
      <c r="Q18" s="88"/>
      <c r="R18" s="88"/>
      <c r="S18" s="88"/>
      <c r="T18" s="88"/>
      <c r="U18" s="89"/>
      <c r="V18" s="89"/>
      <c r="W18" s="90"/>
      <c r="X18" s="56"/>
      <c r="Y18" s="90"/>
      <c r="Z18" s="89"/>
    </row>
    <row r="19" spans="1:26" ht="25.35" customHeight="1">
      <c r="A19" s="59">
        <v>7</v>
      </c>
      <c r="B19" s="104">
        <v>5</v>
      </c>
      <c r="C19" s="45" t="s">
        <v>286</v>
      </c>
      <c r="D19" s="65">
        <v>7446.98</v>
      </c>
      <c r="E19" s="63">
        <v>7495.54</v>
      </c>
      <c r="F19" s="76">
        <f>(D19-E19)/E19</f>
        <v>-6.4785192260998405E-3</v>
      </c>
      <c r="G19" s="65">
        <v>1516</v>
      </c>
      <c r="H19" s="63">
        <v>49</v>
      </c>
      <c r="I19" s="63">
        <f t="shared" si="0"/>
        <v>30.938775510204081</v>
      </c>
      <c r="J19" s="63">
        <v>14</v>
      </c>
      <c r="K19" s="63">
        <v>3</v>
      </c>
      <c r="L19" s="65">
        <v>34741.99</v>
      </c>
      <c r="M19" s="65">
        <v>7318</v>
      </c>
      <c r="N19" s="61">
        <v>44470</v>
      </c>
      <c r="O19" s="60" t="s">
        <v>27</v>
      </c>
      <c r="P19" s="57"/>
      <c r="Q19" s="88"/>
      <c r="R19" s="88"/>
      <c r="S19" s="88"/>
      <c r="T19" s="88"/>
      <c r="U19" s="89"/>
      <c r="V19" s="89"/>
      <c r="W19" s="90"/>
      <c r="X19" s="56"/>
      <c r="Y19" s="90"/>
      <c r="Z19" s="89"/>
    </row>
    <row r="20" spans="1:26" ht="25.35" customHeight="1">
      <c r="A20" s="59">
        <v>8</v>
      </c>
      <c r="B20" s="104">
        <v>7</v>
      </c>
      <c r="C20" s="45" t="s">
        <v>277</v>
      </c>
      <c r="D20" s="65">
        <v>4237.42</v>
      </c>
      <c r="E20" s="63">
        <v>4554.1000000000004</v>
      </c>
      <c r="F20" s="76">
        <f>(D20-E20)/E20</f>
        <v>-6.9537339979359319E-2</v>
      </c>
      <c r="G20" s="65">
        <v>736</v>
      </c>
      <c r="H20" s="63">
        <v>22</v>
      </c>
      <c r="I20" s="63">
        <f t="shared" si="0"/>
        <v>33.454545454545453</v>
      </c>
      <c r="J20" s="63">
        <v>8</v>
      </c>
      <c r="K20" s="63">
        <v>5</v>
      </c>
      <c r="L20" s="65">
        <v>70227</v>
      </c>
      <c r="M20" s="65">
        <v>12241</v>
      </c>
      <c r="N20" s="61">
        <v>44456</v>
      </c>
      <c r="O20" s="77" t="s">
        <v>276</v>
      </c>
      <c r="P20" s="57"/>
      <c r="Q20" s="88"/>
      <c r="R20" s="88"/>
      <c r="S20" s="88"/>
      <c r="T20" s="88"/>
      <c r="U20" s="89"/>
      <c r="V20" s="89"/>
      <c r="W20" s="90"/>
      <c r="X20" s="56"/>
      <c r="Y20" s="90"/>
      <c r="Z20" s="89"/>
    </row>
    <row r="21" spans="1:26" ht="25.35" customHeight="1">
      <c r="A21" s="59">
        <v>9</v>
      </c>
      <c r="B21" s="104">
        <v>9</v>
      </c>
      <c r="C21" s="45" t="s">
        <v>232</v>
      </c>
      <c r="D21" s="65">
        <v>3694.2</v>
      </c>
      <c r="E21" s="63">
        <v>3060.12</v>
      </c>
      <c r="F21" s="76">
        <f>(D21-E21)/E21</f>
        <v>0.20720756048782399</v>
      </c>
      <c r="G21" s="65">
        <v>740</v>
      </c>
      <c r="H21" s="63">
        <v>21</v>
      </c>
      <c r="I21" s="63">
        <f t="shared" si="0"/>
        <v>35.238095238095241</v>
      </c>
      <c r="J21" s="63">
        <v>7</v>
      </c>
      <c r="K21" s="63">
        <v>9</v>
      </c>
      <c r="L21" s="65">
        <v>167776</v>
      </c>
      <c r="M21" s="65">
        <v>36180</v>
      </c>
      <c r="N21" s="61">
        <v>44428</v>
      </c>
      <c r="O21" s="60" t="s">
        <v>113</v>
      </c>
      <c r="P21" s="57"/>
      <c r="Q21" s="88"/>
      <c r="R21" s="88"/>
      <c r="S21" s="88"/>
      <c r="T21" s="88"/>
      <c r="U21" s="89"/>
      <c r="V21" s="89"/>
      <c r="W21" s="90"/>
      <c r="X21" s="56"/>
      <c r="Y21" s="90"/>
      <c r="Z21" s="89"/>
    </row>
    <row r="22" spans="1:26" ht="25.35" customHeight="1">
      <c r="A22" s="59">
        <v>10</v>
      </c>
      <c r="B22" s="104">
        <v>6</v>
      </c>
      <c r="C22" s="45" t="s">
        <v>301</v>
      </c>
      <c r="D22" s="65">
        <v>2115.25</v>
      </c>
      <c r="E22" s="63">
        <v>5343.2</v>
      </c>
      <c r="F22" s="76">
        <f>(D22-E22)/E22</f>
        <v>-0.60412299745470877</v>
      </c>
      <c r="G22" s="65">
        <v>349</v>
      </c>
      <c r="H22" s="63">
        <v>17</v>
      </c>
      <c r="I22" s="63">
        <f t="shared" si="0"/>
        <v>20.529411764705884</v>
      </c>
      <c r="J22" s="63">
        <v>7</v>
      </c>
      <c r="K22" s="63">
        <v>2</v>
      </c>
      <c r="L22" s="65">
        <v>10468.280000000001</v>
      </c>
      <c r="M22" s="65">
        <v>1860</v>
      </c>
      <c r="N22" s="61">
        <v>44477</v>
      </c>
      <c r="O22" s="60" t="s">
        <v>37</v>
      </c>
      <c r="P22" s="57"/>
      <c r="Q22" s="88"/>
      <c r="R22" s="88"/>
      <c r="S22" s="88"/>
      <c r="T22" s="88"/>
      <c r="U22" s="89"/>
      <c r="V22" s="89"/>
      <c r="W22" s="90"/>
      <c r="X22" s="56"/>
      <c r="Y22" s="90"/>
      <c r="Z22" s="89"/>
    </row>
    <row r="23" spans="1:26" ht="25.35" customHeight="1">
      <c r="A23" s="16"/>
      <c r="B23" s="16"/>
      <c r="C23" s="39" t="s">
        <v>29</v>
      </c>
      <c r="D23" s="58">
        <f>SUM(D13:D22)</f>
        <v>259821.24000000005</v>
      </c>
      <c r="E23" s="58">
        <f t="shared" ref="E23:G23" si="1">SUM(E13:E22)</f>
        <v>173771.23000000004</v>
      </c>
      <c r="F23" s="84">
        <f>(D23-E23)/E23</f>
        <v>0.49519135014467003</v>
      </c>
      <c r="G23" s="58">
        <f t="shared" si="1"/>
        <v>42116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104">
        <v>12</v>
      </c>
      <c r="C25" s="45" t="s">
        <v>199</v>
      </c>
      <c r="D25" s="65">
        <v>1009.6</v>
      </c>
      <c r="E25" s="63">
        <v>929.28</v>
      </c>
      <c r="F25" s="76">
        <f t="shared" ref="F25:F30" si="2">(D25-E25)/E25</f>
        <v>8.6432506887052396E-2</v>
      </c>
      <c r="G25" s="65">
        <v>197</v>
      </c>
      <c r="H25" s="63">
        <v>9</v>
      </c>
      <c r="I25" s="63">
        <f>G25/H25</f>
        <v>21.888888888888889</v>
      </c>
      <c r="J25" s="63">
        <v>3</v>
      </c>
      <c r="K25" s="63">
        <v>13</v>
      </c>
      <c r="L25" s="65">
        <v>227900</v>
      </c>
      <c r="M25" s="65">
        <v>49134</v>
      </c>
      <c r="N25" s="61">
        <v>44400</v>
      </c>
      <c r="O25" s="60" t="s">
        <v>32</v>
      </c>
      <c r="P25" s="57"/>
      <c r="Q25" s="88"/>
      <c r="R25" s="88"/>
      <c r="S25" s="88"/>
      <c r="T25" s="88"/>
      <c r="U25" s="89"/>
      <c r="V25" s="89"/>
      <c r="W25" s="90"/>
      <c r="X25" s="56"/>
      <c r="Y25" s="90"/>
      <c r="Z25" s="89"/>
    </row>
    <row r="26" spans="1:26" ht="25.35" customHeight="1">
      <c r="A26" s="59">
        <v>12</v>
      </c>
      <c r="B26" s="105">
        <v>8</v>
      </c>
      <c r="C26" s="45" t="s">
        <v>303</v>
      </c>
      <c r="D26" s="65">
        <v>771.45</v>
      </c>
      <c r="E26" s="63">
        <v>4030.91</v>
      </c>
      <c r="F26" s="76">
        <f t="shared" si="2"/>
        <v>-0.80861641664041128</v>
      </c>
      <c r="G26" s="65">
        <v>120</v>
      </c>
      <c r="H26" s="63">
        <v>7</v>
      </c>
      <c r="I26" s="63">
        <f>G26/H26</f>
        <v>17.142857142857142</v>
      </c>
      <c r="J26" s="63">
        <v>5</v>
      </c>
      <c r="K26" s="63">
        <v>2</v>
      </c>
      <c r="L26" s="65">
        <v>7073.26</v>
      </c>
      <c r="M26" s="65">
        <v>1130</v>
      </c>
      <c r="N26" s="61">
        <v>44477</v>
      </c>
      <c r="O26" s="60" t="s">
        <v>27</v>
      </c>
      <c r="P26" s="57"/>
      <c r="Q26" s="88"/>
      <c r="R26" s="88"/>
      <c r="S26" s="88"/>
      <c r="T26" s="88"/>
      <c r="U26" s="89"/>
      <c r="V26" s="89"/>
      <c r="W26" s="56"/>
      <c r="X26" s="90"/>
      <c r="Y26" s="90"/>
      <c r="Z26" s="89"/>
    </row>
    <row r="27" spans="1:26" ht="25.35" customHeight="1">
      <c r="A27" s="59">
        <v>13</v>
      </c>
      <c r="B27" s="105">
        <v>21</v>
      </c>
      <c r="C27" s="45" t="s">
        <v>208</v>
      </c>
      <c r="D27" s="65">
        <v>742</v>
      </c>
      <c r="E27" s="63">
        <v>48.65</v>
      </c>
      <c r="F27" s="76">
        <f t="shared" si="2"/>
        <v>14.25179856115108</v>
      </c>
      <c r="G27" s="65">
        <v>106</v>
      </c>
      <c r="H27" s="63">
        <v>3</v>
      </c>
      <c r="I27" s="63">
        <f>G27/H27</f>
        <v>35.333333333333336</v>
      </c>
      <c r="J27" s="63">
        <v>1</v>
      </c>
      <c r="K27" s="63">
        <v>12</v>
      </c>
      <c r="L27" s="65">
        <v>181211.73999999996</v>
      </c>
      <c r="M27" s="65">
        <v>28694</v>
      </c>
      <c r="N27" s="61">
        <v>44407</v>
      </c>
      <c r="O27" s="60" t="s">
        <v>207</v>
      </c>
      <c r="P27" s="57"/>
      <c r="Q27" s="88"/>
      <c r="R27" s="88"/>
      <c r="S27" s="88"/>
      <c r="T27" s="88"/>
      <c r="U27" s="89"/>
      <c r="V27" s="89"/>
      <c r="W27" s="90"/>
      <c r="X27" s="89"/>
      <c r="Y27" s="56"/>
      <c r="Z27" s="90"/>
    </row>
    <row r="28" spans="1:26" ht="25.35" customHeight="1">
      <c r="A28" s="59">
        <v>14</v>
      </c>
      <c r="B28" s="105">
        <v>13</v>
      </c>
      <c r="C28" s="45" t="s">
        <v>256</v>
      </c>
      <c r="D28" s="65">
        <v>679.15</v>
      </c>
      <c r="E28" s="63">
        <v>820.09</v>
      </c>
      <c r="F28" s="76">
        <f t="shared" si="2"/>
        <v>-0.17185918618688198</v>
      </c>
      <c r="G28" s="65">
        <v>101</v>
      </c>
      <c r="H28" s="63">
        <v>2</v>
      </c>
      <c r="I28" s="63">
        <f>G28/H28</f>
        <v>50.5</v>
      </c>
      <c r="J28" s="63">
        <v>1</v>
      </c>
      <c r="K28" s="63">
        <v>7</v>
      </c>
      <c r="L28" s="65">
        <v>41413.370000000003</v>
      </c>
      <c r="M28" s="65">
        <v>6443</v>
      </c>
      <c r="N28" s="61">
        <v>44442</v>
      </c>
      <c r="O28" s="60" t="s">
        <v>34</v>
      </c>
      <c r="P28" s="57"/>
      <c r="Q28" s="88"/>
      <c r="R28" s="88"/>
      <c r="S28" s="88"/>
      <c r="T28" s="88"/>
      <c r="U28" s="88"/>
      <c r="V28" s="89"/>
      <c r="W28" s="90"/>
      <c r="X28" s="89"/>
      <c r="Y28" s="90"/>
      <c r="Z28" s="56"/>
    </row>
    <row r="29" spans="1:26" ht="25.35" customHeight="1">
      <c r="A29" s="59">
        <v>15</v>
      </c>
      <c r="B29" s="106">
        <v>15</v>
      </c>
      <c r="C29" s="45" t="s">
        <v>230</v>
      </c>
      <c r="D29" s="65">
        <v>374.99</v>
      </c>
      <c r="E29" s="63">
        <v>428.48</v>
      </c>
      <c r="F29" s="76">
        <f t="shared" si="2"/>
        <v>-0.12483663181478717</v>
      </c>
      <c r="G29" s="65">
        <v>58</v>
      </c>
      <c r="H29" s="63">
        <v>3</v>
      </c>
      <c r="I29" s="63">
        <f>G29/H29</f>
        <v>19.333333333333332</v>
      </c>
      <c r="J29" s="63">
        <v>1</v>
      </c>
      <c r="K29" s="63">
        <v>10</v>
      </c>
      <c r="L29" s="65">
        <v>157866</v>
      </c>
      <c r="M29" s="65">
        <v>25584</v>
      </c>
      <c r="N29" s="61">
        <v>44421</v>
      </c>
      <c r="O29" s="60" t="s">
        <v>32</v>
      </c>
      <c r="P29" s="57"/>
      <c r="Q29" s="88"/>
      <c r="R29" s="88"/>
      <c r="S29" s="88"/>
      <c r="T29" s="88"/>
      <c r="U29" s="89"/>
      <c r="V29" s="89"/>
      <c r="W29" s="90"/>
      <c r="X29" s="56"/>
      <c r="Y29" s="90"/>
      <c r="Z29" s="89"/>
    </row>
    <row r="30" spans="1:26" ht="25.35" customHeight="1">
      <c r="A30" s="59">
        <v>16</v>
      </c>
      <c r="B30" s="104">
        <v>10</v>
      </c>
      <c r="C30" s="45" t="s">
        <v>263</v>
      </c>
      <c r="D30" s="65">
        <v>373</v>
      </c>
      <c r="E30" s="63">
        <v>2330</v>
      </c>
      <c r="F30" s="76">
        <f t="shared" si="2"/>
        <v>-0.83991416309012878</v>
      </c>
      <c r="G30" s="65">
        <v>58</v>
      </c>
      <c r="H30" s="63" t="s">
        <v>30</v>
      </c>
      <c r="I30" s="63" t="s">
        <v>30</v>
      </c>
      <c r="J30" s="63">
        <v>1</v>
      </c>
      <c r="K30" s="63">
        <v>6</v>
      </c>
      <c r="L30" s="65">
        <v>88779</v>
      </c>
      <c r="M30" s="65">
        <v>14199</v>
      </c>
      <c r="N30" s="61">
        <v>44449</v>
      </c>
      <c r="O30" s="60" t="s">
        <v>31</v>
      </c>
      <c r="P30" s="57"/>
      <c r="Q30" s="88"/>
      <c r="R30" s="88"/>
      <c r="S30" s="88"/>
      <c r="T30" s="88"/>
      <c r="U30" s="89"/>
      <c r="V30" s="89"/>
      <c r="W30" s="90"/>
      <c r="X30" s="56"/>
      <c r="Y30" s="90"/>
      <c r="Z30" s="89"/>
    </row>
    <row r="31" spans="1:26" ht="25.35" customHeight="1">
      <c r="A31" s="59">
        <v>17</v>
      </c>
      <c r="B31" s="105" t="s">
        <v>56</v>
      </c>
      <c r="C31" s="45" t="s">
        <v>312</v>
      </c>
      <c r="D31" s="65">
        <v>359.08</v>
      </c>
      <c r="E31" s="63" t="s">
        <v>30</v>
      </c>
      <c r="F31" s="63" t="s">
        <v>30</v>
      </c>
      <c r="G31" s="65">
        <v>68</v>
      </c>
      <c r="H31" s="63">
        <v>5</v>
      </c>
      <c r="I31" s="63">
        <f>G31/H31</f>
        <v>13.6</v>
      </c>
      <c r="J31" s="63">
        <v>5</v>
      </c>
      <c r="K31" s="63">
        <v>1</v>
      </c>
      <c r="L31" s="65">
        <v>359.08</v>
      </c>
      <c r="M31" s="65">
        <v>68</v>
      </c>
      <c r="N31" s="61">
        <v>44484</v>
      </c>
      <c r="O31" s="60" t="s">
        <v>102</v>
      </c>
      <c r="P31" s="57"/>
      <c r="Q31" s="88"/>
      <c r="R31" s="88"/>
      <c r="S31" s="88"/>
      <c r="T31" s="88"/>
      <c r="U31" s="89"/>
      <c r="V31" s="89"/>
      <c r="W31" s="56"/>
      <c r="X31" s="90"/>
      <c r="Y31" s="90"/>
      <c r="Z31" s="89"/>
    </row>
    <row r="32" spans="1:26" ht="25.35" customHeight="1">
      <c r="A32" s="59">
        <v>18</v>
      </c>
      <c r="B32" s="105">
        <v>11</v>
      </c>
      <c r="C32" s="45" t="s">
        <v>302</v>
      </c>
      <c r="D32" s="65">
        <v>335.3</v>
      </c>
      <c r="E32" s="63">
        <v>940.45</v>
      </c>
      <c r="F32" s="76">
        <f>(D32-E32)/E32</f>
        <v>-0.64346855228879796</v>
      </c>
      <c r="G32" s="65">
        <v>50</v>
      </c>
      <c r="H32" s="63">
        <v>2</v>
      </c>
      <c r="I32" s="63">
        <f>G32/H32</f>
        <v>25</v>
      </c>
      <c r="J32" s="63">
        <v>1</v>
      </c>
      <c r="K32" s="63">
        <v>4</v>
      </c>
      <c r="L32" s="65">
        <v>20807.490000000002</v>
      </c>
      <c r="M32" s="65">
        <v>3320</v>
      </c>
      <c r="N32" s="61">
        <v>44463</v>
      </c>
      <c r="O32" s="77" t="s">
        <v>37</v>
      </c>
      <c r="P32" s="57"/>
      <c r="Q32" s="88"/>
      <c r="R32" s="88"/>
      <c r="S32" s="88"/>
      <c r="T32" s="88"/>
      <c r="U32" s="89"/>
      <c r="V32" s="89"/>
      <c r="W32" s="90"/>
      <c r="X32" s="56"/>
      <c r="Y32" s="90"/>
      <c r="Z32" s="89"/>
    </row>
    <row r="33" spans="1:26" ht="25.35" customHeight="1">
      <c r="A33" s="59">
        <v>19</v>
      </c>
      <c r="B33" s="66" t="s">
        <v>30</v>
      </c>
      <c r="C33" s="45" t="s">
        <v>226</v>
      </c>
      <c r="D33" s="65">
        <v>217.95</v>
      </c>
      <c r="E33" s="63" t="s">
        <v>30</v>
      </c>
      <c r="F33" s="63" t="s">
        <v>30</v>
      </c>
      <c r="G33" s="65">
        <v>38</v>
      </c>
      <c r="H33" s="63" t="s">
        <v>30</v>
      </c>
      <c r="I33" s="63" t="s">
        <v>30</v>
      </c>
      <c r="J33" s="63">
        <v>2</v>
      </c>
      <c r="K33" s="63">
        <v>10</v>
      </c>
      <c r="L33" s="65">
        <v>42878.380000000005</v>
      </c>
      <c r="M33" s="65">
        <v>7785</v>
      </c>
      <c r="N33" s="61">
        <v>44421</v>
      </c>
      <c r="O33" s="60" t="s">
        <v>227</v>
      </c>
      <c r="P33" s="57"/>
      <c r="Q33" s="88"/>
      <c r="R33" s="88"/>
      <c r="S33" s="88"/>
      <c r="T33" s="88"/>
      <c r="U33" s="89"/>
      <c r="V33" s="89"/>
      <c r="W33" s="90"/>
      <c r="X33" s="56"/>
      <c r="Y33" s="90"/>
      <c r="Z33" s="89"/>
    </row>
    <row r="34" spans="1:26" ht="25.35" customHeight="1">
      <c r="A34" s="59">
        <v>20</v>
      </c>
      <c r="B34" s="104">
        <v>16</v>
      </c>
      <c r="C34" s="64" t="s">
        <v>101</v>
      </c>
      <c r="D34" s="65">
        <v>188</v>
      </c>
      <c r="E34" s="65">
        <v>309</v>
      </c>
      <c r="F34" s="76">
        <f>(D34-E34)/E34</f>
        <v>-0.39158576051779936</v>
      </c>
      <c r="G34" s="65">
        <v>35</v>
      </c>
      <c r="H34" s="63" t="s">
        <v>30</v>
      </c>
      <c r="I34" s="63" t="s">
        <v>30</v>
      </c>
      <c r="J34" s="63">
        <v>1</v>
      </c>
      <c r="K34" s="63">
        <v>21</v>
      </c>
      <c r="L34" s="65">
        <v>14216.59</v>
      </c>
      <c r="M34" s="65">
        <v>2552</v>
      </c>
      <c r="N34" s="61">
        <v>44330</v>
      </c>
      <c r="O34" s="60" t="s">
        <v>102</v>
      </c>
      <c r="P34" s="57"/>
      <c r="Q34" s="88"/>
      <c r="R34" s="88"/>
      <c r="S34" s="88"/>
      <c r="T34" s="88"/>
      <c r="U34" s="89"/>
      <c r="V34" s="89"/>
      <c r="W34" s="90"/>
      <c r="X34" s="56"/>
      <c r="Y34" s="90"/>
      <c r="Z34" s="89"/>
    </row>
    <row r="35" spans="1:26" ht="25.35" customHeight="1">
      <c r="A35" s="16"/>
      <c r="B35" s="16"/>
      <c r="C35" s="39" t="s">
        <v>76</v>
      </c>
      <c r="D35" s="58">
        <f>SUM(D23:D34)</f>
        <v>264871.76000000007</v>
      </c>
      <c r="E35" s="58">
        <f t="shared" ref="E35:G35" si="3">SUM(E23:E34)</f>
        <v>183608.09000000005</v>
      </c>
      <c r="F35" s="84">
        <f>(D35-E35)/E35</f>
        <v>0.44259307964044498</v>
      </c>
      <c r="G35" s="58">
        <f t="shared" si="3"/>
        <v>42947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105">
        <v>14</v>
      </c>
      <c r="C37" s="45" t="s">
        <v>259</v>
      </c>
      <c r="D37" s="65">
        <v>173.04</v>
      </c>
      <c r="E37" s="63">
        <v>545.20000000000005</v>
      </c>
      <c r="F37" s="76">
        <f>(D37-E37)/E37</f>
        <v>-0.68261188554658847</v>
      </c>
      <c r="G37" s="65">
        <v>28</v>
      </c>
      <c r="H37" s="63">
        <v>2</v>
      </c>
      <c r="I37" s="63">
        <f>G37/H37</f>
        <v>14</v>
      </c>
      <c r="J37" s="63">
        <v>1</v>
      </c>
      <c r="K37" s="63">
        <v>7</v>
      </c>
      <c r="L37" s="65">
        <v>86523</v>
      </c>
      <c r="M37" s="65">
        <v>13551</v>
      </c>
      <c r="N37" s="61">
        <v>44442</v>
      </c>
      <c r="O37" s="60" t="s">
        <v>32</v>
      </c>
      <c r="P37" s="57"/>
      <c r="Q37" s="88"/>
      <c r="R37" s="88"/>
      <c r="S37" s="88"/>
      <c r="T37" s="88"/>
      <c r="U37" s="89"/>
      <c r="V37" s="89"/>
      <c r="W37" s="90"/>
      <c r="X37" s="90"/>
      <c r="Y37" s="56"/>
      <c r="Z37" s="89"/>
    </row>
    <row r="38" spans="1:26" ht="25.35" customHeight="1">
      <c r="A38" s="59">
        <v>22</v>
      </c>
      <c r="B38" s="66" t="s">
        <v>30</v>
      </c>
      <c r="C38" s="45" t="s">
        <v>250</v>
      </c>
      <c r="D38" s="65">
        <v>104</v>
      </c>
      <c r="E38" s="63" t="s">
        <v>30</v>
      </c>
      <c r="F38" s="76" t="s">
        <v>30</v>
      </c>
      <c r="G38" s="65">
        <v>19</v>
      </c>
      <c r="H38" s="63">
        <v>1</v>
      </c>
      <c r="I38" s="63">
        <f>G38/H38</f>
        <v>19</v>
      </c>
      <c r="J38" s="63">
        <v>1</v>
      </c>
      <c r="K38" s="63">
        <v>8</v>
      </c>
      <c r="L38" s="65">
        <v>13754.39</v>
      </c>
      <c r="M38" s="65">
        <v>2573</v>
      </c>
      <c r="N38" s="61">
        <v>44435</v>
      </c>
      <c r="O38" s="60" t="s">
        <v>37</v>
      </c>
      <c r="P38" s="57"/>
      <c r="Q38" s="88"/>
      <c r="R38" s="88"/>
      <c r="S38" s="88"/>
      <c r="T38" s="88"/>
      <c r="U38" s="89"/>
      <c r="V38" s="89"/>
      <c r="W38" s="90"/>
      <c r="X38" s="56"/>
      <c r="Y38" s="90"/>
      <c r="Z38" s="89"/>
    </row>
    <row r="39" spans="1:26" ht="25.35" customHeight="1">
      <c r="A39" s="59">
        <v>23</v>
      </c>
      <c r="B39" s="104">
        <v>19</v>
      </c>
      <c r="C39" s="45" t="s">
        <v>229</v>
      </c>
      <c r="D39" s="65">
        <v>94</v>
      </c>
      <c r="E39" s="63">
        <v>122</v>
      </c>
      <c r="F39" s="76">
        <f>(D39-E39)/E39</f>
        <v>-0.22950819672131148</v>
      </c>
      <c r="G39" s="65">
        <v>16</v>
      </c>
      <c r="H39" s="63">
        <v>1</v>
      </c>
      <c r="I39" s="63">
        <f>G39/H39</f>
        <v>16</v>
      </c>
      <c r="J39" s="63">
        <v>1</v>
      </c>
      <c r="K39" s="63">
        <v>10</v>
      </c>
      <c r="L39" s="65">
        <v>11314.86</v>
      </c>
      <c r="M39" s="65">
        <v>2394</v>
      </c>
      <c r="N39" s="61">
        <v>44421</v>
      </c>
      <c r="O39" s="60" t="s">
        <v>37</v>
      </c>
      <c r="P39" s="57"/>
      <c r="Q39" s="88"/>
      <c r="R39" s="88"/>
      <c r="S39" s="88"/>
      <c r="T39" s="88"/>
      <c r="U39" s="89"/>
      <c r="V39" s="89"/>
      <c r="W39" s="90"/>
      <c r="X39" s="56"/>
      <c r="Y39" s="90"/>
      <c r="Z39" s="89"/>
    </row>
    <row r="40" spans="1:26" ht="25.35" customHeight="1">
      <c r="A40" s="59">
        <v>24</v>
      </c>
      <c r="B40" s="66" t="s">
        <v>30</v>
      </c>
      <c r="C40" s="45" t="s">
        <v>220</v>
      </c>
      <c r="D40" s="65">
        <v>50</v>
      </c>
      <c r="E40" s="63" t="s">
        <v>30</v>
      </c>
      <c r="F40" s="63" t="s">
        <v>30</v>
      </c>
      <c r="G40" s="65">
        <v>8</v>
      </c>
      <c r="H40" s="63" t="s">
        <v>30</v>
      </c>
      <c r="I40" s="63" t="s">
        <v>30</v>
      </c>
      <c r="J40" s="63">
        <v>1</v>
      </c>
      <c r="K40" s="63">
        <v>11</v>
      </c>
      <c r="L40" s="65">
        <v>4021</v>
      </c>
      <c r="M40" s="65">
        <v>710</v>
      </c>
      <c r="N40" s="61">
        <v>44414</v>
      </c>
      <c r="O40" s="77" t="s">
        <v>221</v>
      </c>
      <c r="P40" s="57"/>
      <c r="Q40" s="88"/>
      <c r="R40" s="88"/>
      <c r="S40" s="88"/>
      <c r="T40" s="88"/>
      <c r="U40" s="89"/>
      <c r="V40" s="89"/>
      <c r="W40" s="90"/>
      <c r="X40" s="56"/>
      <c r="Y40" s="90"/>
      <c r="Z40" s="89"/>
    </row>
    <row r="41" spans="1:26" ht="25.35" customHeight="1">
      <c r="A41" s="16"/>
      <c r="B41" s="16"/>
      <c r="C41" s="39" t="s">
        <v>105</v>
      </c>
      <c r="D41" s="58">
        <f>SUM(D35:D40)</f>
        <v>265292.80000000005</v>
      </c>
      <c r="E41" s="58">
        <f t="shared" ref="E41:G41" si="4">SUM(E35:E40)</f>
        <v>184275.29000000007</v>
      </c>
      <c r="F41" s="84">
        <f t="shared" ref="F41" si="5">(D41-E41)/E41</f>
        <v>0.4396547686887371</v>
      </c>
      <c r="G41" s="58">
        <f t="shared" si="4"/>
        <v>43018</v>
      </c>
      <c r="H41" s="58"/>
      <c r="I41" s="19"/>
      <c r="J41" s="18"/>
      <c r="K41" s="20"/>
      <c r="L41" s="21"/>
      <c r="M41" s="25"/>
      <c r="N41" s="22"/>
      <c r="O41" s="77"/>
    </row>
    <row r="42" spans="1:26" ht="23.1" customHeight="1"/>
    <row r="43" spans="1:26" ht="17.25" customHeight="1"/>
    <row r="44" spans="1:26" ht="16.5" customHeight="1"/>
    <row r="57" spans="16:18">
      <c r="R57" s="57"/>
    </row>
    <row r="60" spans="16:18">
      <c r="P60" s="57"/>
    </row>
    <row r="64" spans="16:18" ht="12" customHeight="1"/>
  </sheetData>
  <sortState xmlns:xlrd2="http://schemas.microsoft.com/office/spreadsheetml/2017/richdata2" ref="B13:O40">
    <sortCondition descending="1" ref="D13:D40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4BBDF-FFD4-499F-B948-E9FA3803B813}">
  <dimension ref="A1:Z61"/>
  <sheetViews>
    <sheetView topLeftCell="A10" zoomScale="60" zoomScaleNormal="60" workbookViewId="0">
      <selection activeCell="N21" sqref="N21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8" width="8.5546875" style="55" customWidth="1"/>
    <col min="19" max="19" width="16" style="55" customWidth="1"/>
    <col min="20" max="20" width="8.109375" style="55" customWidth="1"/>
    <col min="21" max="21" width="12.33203125" style="55" customWidth="1"/>
    <col min="22" max="22" width="11.88671875" style="55" bestFit="1" customWidth="1"/>
    <col min="23" max="23" width="13.6640625" style="55" customWidth="1"/>
    <col min="24" max="24" width="14.88671875" style="55" customWidth="1"/>
    <col min="25" max="25" width="11" style="55" customWidth="1"/>
    <col min="26" max="26" width="12" style="55" bestFit="1" customWidth="1"/>
    <col min="27" max="16384" width="8.88671875" style="55"/>
  </cols>
  <sheetData>
    <row r="1" spans="1:26" ht="19.5" customHeight="1">
      <c r="E1" s="2" t="s">
        <v>298</v>
      </c>
      <c r="F1" s="2"/>
      <c r="G1" s="2"/>
      <c r="H1" s="2"/>
      <c r="I1" s="2"/>
    </row>
    <row r="2" spans="1:26" ht="19.5" customHeight="1">
      <c r="E2" s="2" t="s">
        <v>297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299</v>
      </c>
      <c r="E6" s="4" t="s">
        <v>292</v>
      </c>
      <c r="F6" s="177"/>
      <c r="G6" s="4" t="s">
        <v>299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61"/>
      <c r="E9" s="161"/>
      <c r="F9" s="176" t="s">
        <v>15</v>
      </c>
      <c r="G9" s="161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7"/>
      <c r="Y9" s="56"/>
      <c r="Z9" s="56"/>
    </row>
    <row r="10" spans="1:26">
      <c r="A10" s="174"/>
      <c r="B10" s="174"/>
      <c r="C10" s="177"/>
      <c r="D10" s="162" t="s">
        <v>300</v>
      </c>
      <c r="E10" s="162" t="s">
        <v>293</v>
      </c>
      <c r="F10" s="177"/>
      <c r="G10" s="162" t="s">
        <v>300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7"/>
      <c r="Y10" s="56"/>
      <c r="Z10" s="56"/>
    </row>
    <row r="11" spans="1:26">
      <c r="A11" s="174"/>
      <c r="B11" s="174"/>
      <c r="C11" s="177"/>
      <c r="D11" s="162" t="s">
        <v>14</v>
      </c>
      <c r="E11" s="4" t="s">
        <v>14</v>
      </c>
      <c r="F11" s="177"/>
      <c r="G11" s="162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7"/>
      <c r="Y11" s="56"/>
      <c r="Z11" s="56"/>
    </row>
    <row r="12" spans="1:26" ht="15.6" customHeight="1" thickBot="1">
      <c r="A12" s="174"/>
      <c r="B12" s="175"/>
      <c r="C12" s="178"/>
      <c r="D12" s="163"/>
      <c r="E12" s="5" t="s">
        <v>2</v>
      </c>
      <c r="F12" s="178"/>
      <c r="G12" s="163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90"/>
      <c r="X12" s="90"/>
      <c r="Y12" s="56"/>
      <c r="Z12" s="89"/>
    </row>
    <row r="13" spans="1:26" ht="25.35" customHeight="1">
      <c r="A13" s="59">
        <v>1</v>
      </c>
      <c r="B13" s="104">
        <v>1</v>
      </c>
      <c r="C13" s="45" t="s">
        <v>291</v>
      </c>
      <c r="D13" s="65">
        <v>60028.2</v>
      </c>
      <c r="E13" s="63">
        <v>99812.74</v>
      </c>
      <c r="F13" s="76">
        <f>(D13-E13)/E13</f>
        <v>-0.39859180301031716</v>
      </c>
      <c r="G13" s="65">
        <v>8276</v>
      </c>
      <c r="H13" s="63">
        <v>147</v>
      </c>
      <c r="I13" s="63">
        <f t="shared" ref="I13:I21" si="0">G13/H13</f>
        <v>56.299319727891159</v>
      </c>
      <c r="J13" s="63">
        <v>16</v>
      </c>
      <c r="K13" s="63">
        <v>2</v>
      </c>
      <c r="L13" s="65">
        <v>210536</v>
      </c>
      <c r="M13" s="65">
        <v>30242</v>
      </c>
      <c r="N13" s="61">
        <v>44470</v>
      </c>
      <c r="O13" s="60" t="s">
        <v>47</v>
      </c>
      <c r="P13" s="57"/>
      <c r="Q13" s="88"/>
      <c r="R13" s="88"/>
      <c r="S13" s="88"/>
      <c r="T13" s="88"/>
      <c r="U13" s="89"/>
      <c r="V13" s="89"/>
      <c r="W13" s="90"/>
      <c r="X13" s="90"/>
      <c r="Y13" s="56"/>
      <c r="Z13" s="89"/>
    </row>
    <row r="14" spans="1:26" ht="25.35" customHeight="1">
      <c r="A14" s="59">
        <v>2</v>
      </c>
      <c r="B14" s="104" t="s">
        <v>56</v>
      </c>
      <c r="C14" s="45" t="s">
        <v>304</v>
      </c>
      <c r="D14" s="65">
        <v>52573.47</v>
      </c>
      <c r="E14" s="63" t="s">
        <v>30</v>
      </c>
      <c r="F14" s="63" t="s">
        <v>30</v>
      </c>
      <c r="G14" s="65">
        <v>10580</v>
      </c>
      <c r="H14" s="63">
        <v>182</v>
      </c>
      <c r="I14" s="63">
        <f t="shared" si="0"/>
        <v>58.131868131868131</v>
      </c>
      <c r="J14" s="63">
        <v>20</v>
      </c>
      <c r="K14" s="63">
        <v>1</v>
      </c>
      <c r="L14" s="65">
        <v>52857</v>
      </c>
      <c r="M14" s="65">
        <v>10633</v>
      </c>
      <c r="N14" s="61">
        <v>44477</v>
      </c>
      <c r="O14" s="77" t="s">
        <v>47</v>
      </c>
      <c r="P14" s="57"/>
      <c r="Q14" s="88"/>
      <c r="R14" s="88"/>
      <c r="S14" s="88"/>
      <c r="T14" s="88"/>
      <c r="U14" s="89"/>
      <c r="V14" s="89"/>
      <c r="W14" s="90"/>
      <c r="X14" s="90"/>
      <c r="Y14" s="56"/>
      <c r="Z14" s="89"/>
    </row>
    <row r="15" spans="1:26" ht="25.35" customHeight="1">
      <c r="A15" s="59">
        <v>3</v>
      </c>
      <c r="B15" s="104">
        <v>2</v>
      </c>
      <c r="C15" s="45" t="s">
        <v>274</v>
      </c>
      <c r="D15" s="65">
        <v>24450.47</v>
      </c>
      <c r="E15" s="63">
        <v>33562.15</v>
      </c>
      <c r="F15" s="76">
        <f>(D15-E15)/E15</f>
        <v>-0.27148677900551665</v>
      </c>
      <c r="G15" s="65">
        <v>3733</v>
      </c>
      <c r="H15" s="63">
        <v>80</v>
      </c>
      <c r="I15" s="63">
        <f t="shared" si="0"/>
        <v>46.662500000000001</v>
      </c>
      <c r="J15" s="63">
        <v>9</v>
      </c>
      <c r="K15" s="63">
        <v>4</v>
      </c>
      <c r="L15" s="65">
        <v>331012.32</v>
      </c>
      <c r="M15" s="65">
        <v>48593</v>
      </c>
      <c r="N15" s="61">
        <v>44456</v>
      </c>
      <c r="O15" s="60" t="s">
        <v>34</v>
      </c>
      <c r="P15" s="57"/>
      <c r="Q15" s="88"/>
      <c r="R15" s="88"/>
      <c r="S15" s="88"/>
      <c r="T15" s="88"/>
      <c r="U15" s="89"/>
      <c r="V15" s="89"/>
      <c r="W15" s="90"/>
      <c r="X15" s="90"/>
      <c r="Y15" s="56"/>
      <c r="Z15" s="89"/>
    </row>
    <row r="16" spans="1:26" ht="25.35" customHeight="1">
      <c r="A16" s="59">
        <v>4</v>
      </c>
      <c r="B16" s="104">
        <v>3</v>
      </c>
      <c r="C16" s="45" t="s">
        <v>275</v>
      </c>
      <c r="D16" s="65">
        <v>16266.13</v>
      </c>
      <c r="E16" s="63">
        <v>23951.7</v>
      </c>
      <c r="F16" s="76">
        <f>(D16-E16)/E16</f>
        <v>-0.3208778500064714</v>
      </c>
      <c r="G16" s="65">
        <v>3143</v>
      </c>
      <c r="H16" s="63">
        <v>74</v>
      </c>
      <c r="I16" s="63">
        <f t="shared" si="0"/>
        <v>42.472972972972975</v>
      </c>
      <c r="J16" s="63">
        <v>11</v>
      </c>
      <c r="K16" s="63">
        <v>4</v>
      </c>
      <c r="L16" s="65">
        <v>160770</v>
      </c>
      <c r="M16" s="65">
        <v>32819</v>
      </c>
      <c r="N16" s="61">
        <v>44456</v>
      </c>
      <c r="O16" s="60" t="s">
        <v>47</v>
      </c>
      <c r="P16" s="57"/>
      <c r="Q16" s="88"/>
      <c r="R16" s="88"/>
      <c r="S16" s="88"/>
      <c r="T16" s="88"/>
      <c r="U16" s="89"/>
      <c r="V16" s="89"/>
      <c r="W16" s="90"/>
      <c r="X16" s="90"/>
      <c r="Y16" s="56"/>
      <c r="Z16" s="89"/>
    </row>
    <row r="17" spans="1:26" ht="25.35" customHeight="1">
      <c r="A17" s="59">
        <v>5</v>
      </c>
      <c r="B17" s="104">
        <v>4</v>
      </c>
      <c r="C17" s="45" t="s">
        <v>286</v>
      </c>
      <c r="D17" s="65">
        <v>7495.54</v>
      </c>
      <c r="E17" s="63">
        <v>12869.69</v>
      </c>
      <c r="F17" s="76">
        <f>(D17-E17)/E17</f>
        <v>-0.41758193087789997</v>
      </c>
      <c r="G17" s="65">
        <v>1562</v>
      </c>
      <c r="H17" s="63">
        <v>61</v>
      </c>
      <c r="I17" s="63">
        <f t="shared" si="0"/>
        <v>25.606557377049182</v>
      </c>
      <c r="J17" s="63">
        <v>15</v>
      </c>
      <c r="K17" s="63">
        <v>2</v>
      </c>
      <c r="L17" s="65">
        <v>25947.61</v>
      </c>
      <c r="M17" s="65">
        <v>5486</v>
      </c>
      <c r="N17" s="61">
        <v>44470</v>
      </c>
      <c r="O17" s="77" t="s">
        <v>27</v>
      </c>
      <c r="P17" s="57"/>
      <c r="Q17" s="88"/>
      <c r="R17" s="88"/>
      <c r="S17" s="88"/>
      <c r="T17" s="88"/>
      <c r="U17" s="89"/>
      <c r="V17" s="89"/>
      <c r="W17" s="90"/>
      <c r="X17" s="90"/>
      <c r="Y17" s="56"/>
      <c r="Z17" s="89"/>
    </row>
    <row r="18" spans="1:26" ht="25.35" customHeight="1">
      <c r="A18" s="59">
        <v>6</v>
      </c>
      <c r="B18" s="104" t="s">
        <v>56</v>
      </c>
      <c r="C18" s="45" t="s">
        <v>301</v>
      </c>
      <c r="D18" s="65">
        <v>5343.2</v>
      </c>
      <c r="E18" s="63" t="s">
        <v>30</v>
      </c>
      <c r="F18" s="63" t="s">
        <v>30</v>
      </c>
      <c r="G18" s="65">
        <v>939</v>
      </c>
      <c r="H18" s="63">
        <v>67</v>
      </c>
      <c r="I18" s="63">
        <f t="shared" si="0"/>
        <v>14.014925373134329</v>
      </c>
      <c r="J18" s="63">
        <v>17</v>
      </c>
      <c r="K18" s="63">
        <v>1</v>
      </c>
      <c r="L18" s="65">
        <v>5343.2</v>
      </c>
      <c r="M18" s="65">
        <v>939</v>
      </c>
      <c r="N18" s="61">
        <v>44477</v>
      </c>
      <c r="O18" s="60" t="s">
        <v>37</v>
      </c>
      <c r="P18" s="57"/>
      <c r="Q18" s="88"/>
      <c r="R18" s="88"/>
      <c r="S18" s="88"/>
      <c r="T18" s="88"/>
      <c r="U18" s="89"/>
      <c r="V18" s="89"/>
      <c r="W18" s="90"/>
      <c r="X18" s="90"/>
      <c r="Y18" s="56"/>
      <c r="Z18" s="89"/>
    </row>
    <row r="19" spans="1:26" ht="25.35" customHeight="1">
      <c r="A19" s="59">
        <v>7</v>
      </c>
      <c r="B19" s="104">
        <v>5</v>
      </c>
      <c r="C19" s="45" t="s">
        <v>277</v>
      </c>
      <c r="D19" s="65">
        <v>4554.1000000000004</v>
      </c>
      <c r="E19" s="63">
        <v>6975.21</v>
      </c>
      <c r="F19" s="76">
        <f>(D19-E19)/E19</f>
        <v>-0.34710209441722895</v>
      </c>
      <c r="G19" s="65">
        <v>825</v>
      </c>
      <c r="H19" s="63">
        <v>37</v>
      </c>
      <c r="I19" s="63">
        <f t="shared" si="0"/>
        <v>22.297297297297298</v>
      </c>
      <c r="J19" s="63">
        <v>12</v>
      </c>
      <c r="K19" s="63">
        <v>4</v>
      </c>
      <c r="L19" s="65">
        <v>58200.34</v>
      </c>
      <c r="M19" s="65">
        <v>10176</v>
      </c>
      <c r="N19" s="61">
        <v>44456</v>
      </c>
      <c r="O19" s="60" t="s">
        <v>276</v>
      </c>
      <c r="P19" s="57"/>
      <c r="Q19" s="88"/>
      <c r="R19" s="88"/>
      <c r="S19" s="88"/>
      <c r="T19" s="88"/>
      <c r="U19" s="89"/>
      <c r="V19" s="89"/>
      <c r="W19" s="90"/>
      <c r="X19" s="90"/>
      <c r="Y19" s="56"/>
      <c r="Z19" s="89"/>
    </row>
    <row r="20" spans="1:26" ht="25.35" customHeight="1">
      <c r="A20" s="59">
        <v>8</v>
      </c>
      <c r="B20" s="104" t="s">
        <v>56</v>
      </c>
      <c r="C20" s="45" t="s">
        <v>303</v>
      </c>
      <c r="D20" s="65">
        <v>4030.91</v>
      </c>
      <c r="E20" s="63" t="s">
        <v>30</v>
      </c>
      <c r="F20" s="63" t="s">
        <v>30</v>
      </c>
      <c r="G20" s="65">
        <v>627</v>
      </c>
      <c r="H20" s="63">
        <v>55</v>
      </c>
      <c r="I20" s="63">
        <f t="shared" si="0"/>
        <v>11.4</v>
      </c>
      <c r="J20" s="63">
        <v>13</v>
      </c>
      <c r="K20" s="63">
        <v>1</v>
      </c>
      <c r="L20" s="65">
        <v>4030.91</v>
      </c>
      <c r="M20" s="65">
        <v>627</v>
      </c>
      <c r="N20" s="61">
        <v>44477</v>
      </c>
      <c r="O20" s="60" t="s">
        <v>27</v>
      </c>
      <c r="P20" s="57"/>
      <c r="Q20" s="88"/>
      <c r="R20" s="88"/>
      <c r="S20" s="88"/>
      <c r="T20" s="88"/>
      <c r="U20" s="89"/>
      <c r="V20" s="89"/>
      <c r="W20" s="90"/>
      <c r="X20" s="90"/>
      <c r="Y20" s="56"/>
      <c r="Z20" s="89"/>
    </row>
    <row r="21" spans="1:26" ht="25.35" customHeight="1">
      <c r="A21" s="59">
        <v>9</v>
      </c>
      <c r="B21" s="105">
        <v>6</v>
      </c>
      <c r="C21" s="45" t="s">
        <v>232</v>
      </c>
      <c r="D21" s="65">
        <v>3060.12</v>
      </c>
      <c r="E21" s="63">
        <v>4637.3500000000004</v>
      </c>
      <c r="F21" s="76">
        <f>(D21-E21)/E21</f>
        <v>-0.34011450505137641</v>
      </c>
      <c r="G21" s="65">
        <v>624</v>
      </c>
      <c r="H21" s="63">
        <v>26</v>
      </c>
      <c r="I21" s="63">
        <f t="shared" si="0"/>
        <v>24</v>
      </c>
      <c r="J21" s="63">
        <v>8</v>
      </c>
      <c r="K21" s="63">
        <v>8</v>
      </c>
      <c r="L21" s="65">
        <v>163585</v>
      </c>
      <c r="M21" s="65">
        <v>35327</v>
      </c>
      <c r="N21" s="61">
        <v>44428</v>
      </c>
      <c r="O21" s="60" t="s">
        <v>113</v>
      </c>
      <c r="P21" s="57"/>
      <c r="Q21" s="88"/>
      <c r="R21" s="88"/>
      <c r="S21" s="88"/>
      <c r="T21" s="88"/>
      <c r="U21" s="88"/>
      <c r="V21" s="89"/>
      <c r="W21" s="90"/>
      <c r="X21" s="90"/>
      <c r="Y21" s="89"/>
      <c r="Z21" s="56"/>
    </row>
    <row r="22" spans="1:26" ht="25.35" customHeight="1">
      <c r="A22" s="59">
        <v>10</v>
      </c>
      <c r="B22" s="104">
        <v>7</v>
      </c>
      <c r="C22" s="45" t="s">
        <v>263</v>
      </c>
      <c r="D22" s="65">
        <v>2330</v>
      </c>
      <c r="E22" s="63">
        <v>4364</v>
      </c>
      <c r="F22" s="76">
        <f>(D22-E22)/E22</f>
        <v>-0.46608615948670945</v>
      </c>
      <c r="G22" s="65">
        <v>338</v>
      </c>
      <c r="H22" s="63" t="s">
        <v>30</v>
      </c>
      <c r="I22" s="63" t="s">
        <v>30</v>
      </c>
      <c r="J22" s="63">
        <v>6</v>
      </c>
      <c r="K22" s="63">
        <v>5</v>
      </c>
      <c r="L22" s="65">
        <v>86286</v>
      </c>
      <c r="M22" s="65">
        <v>13801</v>
      </c>
      <c r="N22" s="61">
        <v>44449</v>
      </c>
      <c r="O22" s="60" t="s">
        <v>31</v>
      </c>
      <c r="P22" s="57"/>
      <c r="Q22" s="88"/>
      <c r="R22" s="88"/>
      <c r="S22" s="88"/>
      <c r="T22" s="88"/>
      <c r="U22" s="89"/>
      <c r="V22" s="89"/>
      <c r="W22" s="90"/>
      <c r="X22" s="90"/>
      <c r="Y22" s="56"/>
      <c r="Z22" s="89"/>
    </row>
    <row r="23" spans="1:26" ht="25.35" customHeight="1">
      <c r="A23" s="16"/>
      <c r="B23" s="16"/>
      <c r="C23" s="39" t="s">
        <v>29</v>
      </c>
      <c r="D23" s="58">
        <f>SUM(D13:D22)</f>
        <v>180132.14000000004</v>
      </c>
      <c r="E23" s="58">
        <f t="shared" ref="E23:G23" si="1">SUM(E13:E22)</f>
        <v>186172.84000000003</v>
      </c>
      <c r="F23" s="84">
        <f>(D23-E23)/E23</f>
        <v>-3.2446730683165073E-2</v>
      </c>
      <c r="G23" s="58">
        <f t="shared" si="1"/>
        <v>30647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104">
        <v>8</v>
      </c>
      <c r="C25" s="45" t="s">
        <v>302</v>
      </c>
      <c r="D25" s="65">
        <v>940.45</v>
      </c>
      <c r="E25" s="63">
        <v>3565.51</v>
      </c>
      <c r="F25" s="76">
        <f t="shared" ref="F25:F33" si="2">(D25-E25)/E25</f>
        <v>-0.73623689177705298</v>
      </c>
      <c r="G25" s="65">
        <v>150</v>
      </c>
      <c r="H25" s="63">
        <v>12</v>
      </c>
      <c r="I25" s="63">
        <f>G25/H25</f>
        <v>12.5</v>
      </c>
      <c r="J25" s="63">
        <v>8</v>
      </c>
      <c r="K25" s="63">
        <v>3</v>
      </c>
      <c r="L25" s="65">
        <v>19384.29</v>
      </c>
      <c r="M25" s="65">
        <v>3096</v>
      </c>
      <c r="N25" s="61">
        <v>44463</v>
      </c>
      <c r="O25" s="60" t="s">
        <v>37</v>
      </c>
      <c r="P25" s="57"/>
      <c r="Q25" s="88"/>
      <c r="R25" s="88"/>
      <c r="S25" s="88"/>
      <c r="T25" s="88"/>
      <c r="U25" s="89"/>
      <c r="V25" s="89"/>
      <c r="W25" s="90"/>
      <c r="X25" s="90"/>
      <c r="Y25" s="56"/>
      <c r="Z25" s="89"/>
    </row>
    <row r="26" spans="1:26" ht="25.35" customHeight="1">
      <c r="A26" s="59">
        <v>12</v>
      </c>
      <c r="B26" s="105">
        <v>11</v>
      </c>
      <c r="C26" s="45" t="s">
        <v>199</v>
      </c>
      <c r="D26" s="65">
        <v>929.28</v>
      </c>
      <c r="E26" s="63">
        <v>1858.8</v>
      </c>
      <c r="F26" s="76">
        <f t="shared" si="2"/>
        <v>-0.50006455777921244</v>
      </c>
      <c r="G26" s="65">
        <v>183</v>
      </c>
      <c r="H26" s="63">
        <v>7</v>
      </c>
      <c r="I26" s="63">
        <f>G26/H26</f>
        <v>26.142857142857142</v>
      </c>
      <c r="J26" s="63">
        <v>4</v>
      </c>
      <c r="K26" s="63">
        <v>12</v>
      </c>
      <c r="L26" s="65">
        <v>226818</v>
      </c>
      <c r="M26" s="65">
        <v>48920</v>
      </c>
      <c r="N26" s="61">
        <v>44400</v>
      </c>
      <c r="O26" s="77" t="s">
        <v>32</v>
      </c>
      <c r="P26" s="57"/>
      <c r="Q26" s="88"/>
      <c r="R26" s="88"/>
      <c r="S26" s="88"/>
      <c r="T26" s="88"/>
      <c r="U26" s="89"/>
      <c r="V26" s="89"/>
      <c r="W26" s="90"/>
      <c r="X26" s="90"/>
      <c r="Y26" s="56"/>
      <c r="Z26" s="89"/>
    </row>
    <row r="27" spans="1:26" ht="25.35" customHeight="1">
      <c r="A27" s="59">
        <v>13</v>
      </c>
      <c r="B27" s="104">
        <v>14</v>
      </c>
      <c r="C27" s="45" t="s">
        <v>256</v>
      </c>
      <c r="D27" s="65">
        <v>820.09</v>
      </c>
      <c r="E27" s="63">
        <v>720.3</v>
      </c>
      <c r="F27" s="76">
        <f t="shared" si="2"/>
        <v>0.13853949743162583</v>
      </c>
      <c r="G27" s="65">
        <v>122</v>
      </c>
      <c r="H27" s="63">
        <v>2</v>
      </c>
      <c r="I27" s="63">
        <f>G27/H27</f>
        <v>61</v>
      </c>
      <c r="J27" s="63">
        <v>1</v>
      </c>
      <c r="K27" s="63">
        <v>6</v>
      </c>
      <c r="L27" s="65">
        <v>40311.22</v>
      </c>
      <c r="M27" s="65">
        <v>6278</v>
      </c>
      <c r="N27" s="61">
        <v>44442</v>
      </c>
      <c r="O27" s="60" t="s">
        <v>34</v>
      </c>
      <c r="P27" s="57"/>
      <c r="Q27" s="88"/>
      <c r="R27" s="88"/>
      <c r="S27" s="88"/>
      <c r="T27" s="88"/>
      <c r="U27" s="89"/>
      <c r="V27" s="89"/>
      <c r="W27" s="90"/>
      <c r="X27" s="90"/>
      <c r="Y27" s="56"/>
      <c r="Z27" s="89"/>
    </row>
    <row r="28" spans="1:26" ht="25.35" customHeight="1">
      <c r="A28" s="59">
        <v>14</v>
      </c>
      <c r="B28" s="104">
        <v>9</v>
      </c>
      <c r="C28" s="45" t="s">
        <v>259</v>
      </c>
      <c r="D28" s="65">
        <v>545.20000000000005</v>
      </c>
      <c r="E28" s="63">
        <v>3278.39</v>
      </c>
      <c r="F28" s="76">
        <f t="shared" si="2"/>
        <v>-0.8336988582810464</v>
      </c>
      <c r="G28" s="65">
        <v>91</v>
      </c>
      <c r="H28" s="63">
        <v>3</v>
      </c>
      <c r="I28" s="63">
        <f>G28/H28</f>
        <v>30.333333333333332</v>
      </c>
      <c r="J28" s="63">
        <v>3</v>
      </c>
      <c r="K28" s="63">
        <v>6</v>
      </c>
      <c r="L28" s="65">
        <v>85618</v>
      </c>
      <c r="M28" s="65">
        <v>13409</v>
      </c>
      <c r="N28" s="61">
        <v>44442</v>
      </c>
      <c r="O28" s="60" t="s">
        <v>32</v>
      </c>
      <c r="P28" s="57"/>
      <c r="Q28" s="88"/>
      <c r="R28" s="88"/>
      <c r="S28" s="88"/>
      <c r="T28" s="88"/>
      <c r="U28" s="89"/>
      <c r="V28" s="89"/>
      <c r="W28" s="90"/>
      <c r="X28" s="90"/>
      <c r="Y28" s="56"/>
      <c r="Z28" s="89"/>
    </row>
    <row r="29" spans="1:26" ht="25.35" customHeight="1">
      <c r="A29" s="59">
        <v>15</v>
      </c>
      <c r="B29" s="123">
        <v>10</v>
      </c>
      <c r="C29" s="45" t="s">
        <v>230</v>
      </c>
      <c r="D29" s="65">
        <v>428.48</v>
      </c>
      <c r="E29" s="63">
        <v>2582.9499999999998</v>
      </c>
      <c r="F29" s="76">
        <f t="shared" si="2"/>
        <v>-0.83411215857836962</v>
      </c>
      <c r="G29" s="65">
        <v>63</v>
      </c>
      <c r="H29" s="63">
        <v>4</v>
      </c>
      <c r="I29" s="63">
        <f>G29/H29</f>
        <v>15.75</v>
      </c>
      <c r="J29" s="63">
        <v>2</v>
      </c>
      <c r="K29" s="63">
        <v>9</v>
      </c>
      <c r="L29" s="65">
        <v>156961</v>
      </c>
      <c r="M29" s="65">
        <v>25422</v>
      </c>
      <c r="N29" s="61">
        <v>44421</v>
      </c>
      <c r="O29" s="60" t="s">
        <v>32</v>
      </c>
      <c r="P29" s="57"/>
      <c r="Q29" s="88"/>
      <c r="R29" s="88"/>
      <c r="S29" s="88"/>
      <c r="T29" s="88"/>
      <c r="U29" s="89"/>
      <c r="V29" s="89"/>
      <c r="W29" s="56"/>
      <c r="X29" s="90"/>
      <c r="Y29" s="90"/>
      <c r="Z29" s="89"/>
    </row>
    <row r="30" spans="1:26" ht="25.35" customHeight="1">
      <c r="A30" s="59">
        <v>16</v>
      </c>
      <c r="B30" s="104">
        <v>20</v>
      </c>
      <c r="C30" s="64" t="s">
        <v>101</v>
      </c>
      <c r="D30" s="65">
        <v>309</v>
      </c>
      <c r="E30" s="65">
        <v>166</v>
      </c>
      <c r="F30" s="76">
        <f t="shared" si="2"/>
        <v>0.86144578313253017</v>
      </c>
      <c r="G30" s="65">
        <v>49</v>
      </c>
      <c r="H30" s="63" t="s">
        <v>30</v>
      </c>
      <c r="I30" s="63" t="s">
        <v>30</v>
      </c>
      <c r="J30" s="63">
        <v>1</v>
      </c>
      <c r="K30" s="63">
        <v>20</v>
      </c>
      <c r="L30" s="65">
        <v>13910.59</v>
      </c>
      <c r="M30" s="65">
        <v>2495</v>
      </c>
      <c r="N30" s="61">
        <v>44330</v>
      </c>
      <c r="O30" s="60" t="s">
        <v>102</v>
      </c>
      <c r="P30" s="57"/>
      <c r="Q30" s="88"/>
      <c r="R30" s="88"/>
      <c r="S30" s="88"/>
      <c r="T30" s="88"/>
      <c r="U30" s="89"/>
      <c r="V30" s="89"/>
      <c r="W30" s="90"/>
      <c r="X30" s="90"/>
      <c r="Y30" s="56"/>
      <c r="Z30" s="89"/>
    </row>
    <row r="31" spans="1:26" ht="25.35" customHeight="1">
      <c r="A31" s="59">
        <v>17</v>
      </c>
      <c r="B31" s="104">
        <v>15</v>
      </c>
      <c r="C31" s="45" t="s">
        <v>257</v>
      </c>
      <c r="D31" s="65">
        <v>273.39999999999998</v>
      </c>
      <c r="E31" s="65">
        <v>520.97</v>
      </c>
      <c r="F31" s="76">
        <f t="shared" si="2"/>
        <v>-0.47520970497341503</v>
      </c>
      <c r="G31" s="65">
        <v>62</v>
      </c>
      <c r="H31" s="63">
        <v>6</v>
      </c>
      <c r="I31" s="63">
        <f>G31/H31</f>
        <v>10.333333333333334</v>
      </c>
      <c r="J31" s="63">
        <v>2</v>
      </c>
      <c r="K31" s="63">
        <v>5</v>
      </c>
      <c r="L31" s="65">
        <v>23844.46</v>
      </c>
      <c r="M31" s="65">
        <v>5266</v>
      </c>
      <c r="N31" s="61">
        <v>44442</v>
      </c>
      <c r="O31" s="60" t="s">
        <v>258</v>
      </c>
      <c r="P31" s="57"/>
      <c r="Q31" s="88"/>
      <c r="R31" s="88"/>
      <c r="S31" s="88"/>
      <c r="T31" s="88"/>
      <c r="U31" s="89"/>
      <c r="V31" s="89"/>
      <c r="W31" s="90"/>
      <c r="X31" s="90"/>
      <c r="Y31" s="56"/>
      <c r="Z31" s="89"/>
    </row>
    <row r="32" spans="1:26" ht="25.35" customHeight="1">
      <c r="A32" s="59">
        <v>18</v>
      </c>
      <c r="B32" s="104">
        <v>16</v>
      </c>
      <c r="C32" s="45" t="s">
        <v>187</v>
      </c>
      <c r="D32" s="65">
        <v>172.6</v>
      </c>
      <c r="E32" s="63">
        <v>517.69000000000005</v>
      </c>
      <c r="F32" s="76">
        <f t="shared" si="2"/>
        <v>-0.66659583920879295</v>
      </c>
      <c r="G32" s="65">
        <v>25</v>
      </c>
      <c r="H32" s="63">
        <v>1</v>
      </c>
      <c r="I32" s="63">
        <f>G32/H32</f>
        <v>25</v>
      </c>
      <c r="J32" s="63">
        <v>1</v>
      </c>
      <c r="K32" s="63">
        <v>13</v>
      </c>
      <c r="L32" s="65">
        <v>90327.55</v>
      </c>
      <c r="M32" s="65">
        <v>14476</v>
      </c>
      <c r="N32" s="61">
        <v>44393</v>
      </c>
      <c r="O32" s="60" t="s">
        <v>64</v>
      </c>
      <c r="P32" s="57"/>
      <c r="Q32" s="88"/>
      <c r="R32" s="88"/>
      <c r="S32" s="88"/>
      <c r="T32" s="88"/>
      <c r="U32" s="89"/>
      <c r="V32" s="89"/>
      <c r="W32" s="90"/>
      <c r="X32" s="90"/>
      <c r="Y32" s="56"/>
      <c r="Z32" s="89"/>
    </row>
    <row r="33" spans="1:26" ht="25.35" customHeight="1">
      <c r="A33" s="59">
        <v>19</v>
      </c>
      <c r="B33" s="104">
        <v>19</v>
      </c>
      <c r="C33" s="45" t="s">
        <v>229</v>
      </c>
      <c r="D33" s="65">
        <v>122</v>
      </c>
      <c r="E33" s="63">
        <v>214</v>
      </c>
      <c r="F33" s="76">
        <f t="shared" si="2"/>
        <v>-0.42990654205607476</v>
      </c>
      <c r="G33" s="65">
        <v>20</v>
      </c>
      <c r="H33" s="63">
        <v>2</v>
      </c>
      <c r="I33" s="63">
        <f>G33/H33</f>
        <v>10</v>
      </c>
      <c r="J33" s="63">
        <v>1</v>
      </c>
      <c r="K33" s="63">
        <v>9</v>
      </c>
      <c r="L33" s="65">
        <v>11175.86</v>
      </c>
      <c r="M33" s="65">
        <v>2371</v>
      </c>
      <c r="N33" s="61">
        <v>44421</v>
      </c>
      <c r="O33" s="60" t="s">
        <v>37</v>
      </c>
      <c r="P33" s="57"/>
      <c r="Q33" s="88"/>
      <c r="R33" s="88"/>
      <c r="S33" s="88"/>
      <c r="T33" s="88"/>
      <c r="U33" s="89"/>
      <c r="V33" s="89"/>
      <c r="W33" s="90"/>
      <c r="X33" s="90"/>
      <c r="Y33" s="56"/>
      <c r="Z33" s="89"/>
    </row>
    <row r="34" spans="1:26" ht="25.35" customHeight="1">
      <c r="A34" s="59">
        <v>20</v>
      </c>
      <c r="B34" s="66" t="s">
        <v>30</v>
      </c>
      <c r="C34" s="81" t="s">
        <v>67</v>
      </c>
      <c r="D34" s="65">
        <v>74</v>
      </c>
      <c r="E34" s="63" t="s">
        <v>30</v>
      </c>
      <c r="F34" s="58">
        <f t="shared" ref="E34:G35" si="3">SUM(F22:F33)</f>
        <v>-3.9743721622596828</v>
      </c>
      <c r="G34" s="65">
        <v>15</v>
      </c>
      <c r="H34" s="63">
        <v>1</v>
      </c>
      <c r="I34" s="63">
        <f>G34/H34</f>
        <v>15</v>
      </c>
      <c r="J34" s="63">
        <v>1</v>
      </c>
      <c r="K34" s="63" t="s">
        <v>30</v>
      </c>
      <c r="L34" s="65">
        <v>24118</v>
      </c>
      <c r="M34" s="65">
        <v>4267</v>
      </c>
      <c r="N34" s="61">
        <v>44323</v>
      </c>
      <c r="O34" s="60" t="s">
        <v>32</v>
      </c>
      <c r="P34" s="57"/>
      <c r="Q34" s="88"/>
      <c r="R34" s="88"/>
      <c r="S34" s="88"/>
      <c r="T34" s="88"/>
      <c r="U34" s="89"/>
      <c r="V34" s="89"/>
      <c r="W34" s="90"/>
      <c r="X34" s="90"/>
      <c r="Y34" s="56"/>
      <c r="Z34" s="89"/>
    </row>
    <row r="35" spans="1:26" ht="25.35" customHeight="1">
      <c r="A35" s="16"/>
      <c r="B35" s="16"/>
      <c r="C35" s="39" t="s">
        <v>76</v>
      </c>
      <c r="D35" s="58">
        <f>SUM(D23:D34)</f>
        <v>184746.64000000007</v>
      </c>
      <c r="E35" s="58">
        <f t="shared" si="3"/>
        <v>199597.45000000004</v>
      </c>
      <c r="F35" s="84">
        <f t="shared" ref="F35" si="4">(D35-E35)/E35</f>
        <v>-7.4403806261051766E-2</v>
      </c>
      <c r="G35" s="58">
        <f t="shared" si="3"/>
        <v>31427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104">
        <v>13</v>
      </c>
      <c r="C37" s="45" t="s">
        <v>208</v>
      </c>
      <c r="D37" s="65">
        <v>48.65</v>
      </c>
      <c r="E37" s="63">
        <v>765.5</v>
      </c>
      <c r="F37" s="76">
        <f>(D37-E37)/E37</f>
        <v>-0.93644676681907257</v>
      </c>
      <c r="G37" s="65">
        <v>7</v>
      </c>
      <c r="H37" s="63">
        <v>1</v>
      </c>
      <c r="I37" s="63">
        <f>G37/H37</f>
        <v>7</v>
      </c>
      <c r="J37" s="63">
        <v>1</v>
      </c>
      <c r="K37" s="63">
        <v>11</v>
      </c>
      <c r="L37" s="65">
        <v>179849.69</v>
      </c>
      <c r="M37" s="65">
        <v>28518</v>
      </c>
      <c r="N37" s="61">
        <v>44407</v>
      </c>
      <c r="O37" s="77" t="s">
        <v>207</v>
      </c>
      <c r="P37" s="57"/>
      <c r="Q37" s="88"/>
      <c r="R37" s="88"/>
      <c r="S37" s="88"/>
      <c r="T37" s="88"/>
      <c r="U37" s="89"/>
      <c r="V37" s="89"/>
      <c r="W37" s="90"/>
      <c r="X37" s="90"/>
      <c r="Y37" s="56"/>
      <c r="Z37" s="89"/>
    </row>
    <row r="38" spans="1:26" ht="25.35" customHeight="1">
      <c r="A38" s="16"/>
      <c r="B38" s="16"/>
      <c r="C38" s="39" t="s">
        <v>305</v>
      </c>
      <c r="D38" s="58">
        <f>SUM(D35:D37)</f>
        <v>184795.29000000007</v>
      </c>
      <c r="E38" s="58">
        <f t="shared" ref="E38:G38" si="5">SUM(E35:E37)</f>
        <v>200362.95000000004</v>
      </c>
      <c r="F38" s="84">
        <f>(D38-E38)/E38</f>
        <v>-7.7697298826953642E-2</v>
      </c>
      <c r="G38" s="58">
        <f t="shared" si="5"/>
        <v>31434</v>
      </c>
      <c r="H38" s="58"/>
      <c r="I38" s="19"/>
      <c r="J38" s="18"/>
      <c r="K38" s="20"/>
      <c r="L38" s="21"/>
      <c r="M38" s="25"/>
      <c r="N38" s="22"/>
      <c r="O38" s="77"/>
    </row>
    <row r="39" spans="1:26" ht="23.1" customHeight="1"/>
    <row r="40" spans="1:26" ht="17.25" customHeight="1"/>
    <row r="41" spans="1:26" ht="16.5" customHeight="1"/>
    <row r="54" spans="16:18">
      <c r="R54" s="57"/>
    </row>
    <row r="57" spans="16:18">
      <c r="P57" s="57"/>
    </row>
    <row r="61" spans="16:18" ht="12" customHeight="1"/>
  </sheetData>
  <sortState xmlns:xlrd2="http://schemas.microsoft.com/office/spreadsheetml/2017/richdata2" ref="B13:O37">
    <sortCondition descending="1" ref="D13:D37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DC9EB-E428-4950-BE75-75CF800C914B}">
  <dimension ref="A1:Z62"/>
  <sheetViews>
    <sheetView topLeftCell="A23" zoomScale="60" zoomScaleNormal="60" workbookViewId="0">
      <selection activeCell="A37" sqref="A37:XFD37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8" width="8.5546875" style="55" customWidth="1"/>
    <col min="19" max="19" width="16" style="55" customWidth="1"/>
    <col min="20" max="20" width="8.109375" style="55" customWidth="1"/>
    <col min="21" max="21" width="12.33203125" style="55" customWidth="1"/>
    <col min="22" max="22" width="11.88671875" style="55" bestFit="1" customWidth="1"/>
    <col min="23" max="23" width="11" style="55" bestFit="1" customWidth="1"/>
    <col min="24" max="24" width="13.6640625" style="55" customWidth="1"/>
    <col min="25" max="25" width="14.88671875" style="55" customWidth="1"/>
    <col min="26" max="26" width="12" style="55" bestFit="1" customWidth="1"/>
    <col min="27" max="16384" width="8.88671875" style="55"/>
  </cols>
  <sheetData>
    <row r="1" spans="1:26" ht="19.5" customHeight="1">
      <c r="E1" s="2" t="s">
        <v>294</v>
      </c>
      <c r="F1" s="2"/>
      <c r="G1" s="2"/>
      <c r="H1" s="2"/>
      <c r="I1" s="2"/>
    </row>
    <row r="2" spans="1:26" ht="19.5" customHeight="1">
      <c r="E2" s="2" t="s">
        <v>295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292</v>
      </c>
      <c r="E6" s="4" t="s">
        <v>281</v>
      </c>
      <c r="F6" s="177"/>
      <c r="G6" s="4" t="s">
        <v>281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55"/>
      <c r="E9" s="155"/>
      <c r="F9" s="176" t="s">
        <v>15</v>
      </c>
      <c r="G9" s="155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Y9" s="57"/>
      <c r="Z9" s="56"/>
    </row>
    <row r="10" spans="1:26">
      <c r="A10" s="174"/>
      <c r="B10" s="174"/>
      <c r="C10" s="177"/>
      <c r="D10" s="156" t="s">
        <v>293</v>
      </c>
      <c r="E10" s="159" t="s">
        <v>282</v>
      </c>
      <c r="F10" s="177"/>
      <c r="G10" s="156" t="s">
        <v>282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Y10" s="57"/>
      <c r="Z10" s="56"/>
    </row>
    <row r="11" spans="1:26">
      <c r="A11" s="174"/>
      <c r="B11" s="174"/>
      <c r="C11" s="177"/>
      <c r="D11" s="156" t="s">
        <v>14</v>
      </c>
      <c r="E11" s="4" t="s">
        <v>14</v>
      </c>
      <c r="F11" s="177"/>
      <c r="G11" s="156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Y11" s="57"/>
      <c r="Z11" s="56"/>
    </row>
    <row r="12" spans="1:26" ht="15.6" customHeight="1" thickBot="1">
      <c r="A12" s="174"/>
      <c r="B12" s="175"/>
      <c r="C12" s="178"/>
      <c r="D12" s="157"/>
      <c r="E12" s="5" t="s">
        <v>2</v>
      </c>
      <c r="F12" s="178"/>
      <c r="G12" s="157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56"/>
      <c r="X12" s="90"/>
      <c r="Y12" s="90"/>
      <c r="Z12" s="89"/>
    </row>
    <row r="13" spans="1:26" ht="25.35" customHeight="1">
      <c r="A13" s="59">
        <v>1</v>
      </c>
      <c r="B13" s="59" t="s">
        <v>56</v>
      </c>
      <c r="C13" s="45" t="s">
        <v>291</v>
      </c>
      <c r="D13" s="65">
        <v>99812.74</v>
      </c>
      <c r="E13" s="63" t="s">
        <v>30</v>
      </c>
      <c r="F13" s="76" t="s">
        <v>30</v>
      </c>
      <c r="G13" s="65">
        <v>14079</v>
      </c>
      <c r="H13" s="63">
        <v>201</v>
      </c>
      <c r="I13" s="63">
        <f t="shared" ref="I13:I18" si="0">G13/H13</f>
        <v>70.044776119402982</v>
      </c>
      <c r="J13" s="63">
        <v>18</v>
      </c>
      <c r="K13" s="63">
        <v>1</v>
      </c>
      <c r="L13" s="65">
        <v>116599</v>
      </c>
      <c r="M13" s="65">
        <v>16828</v>
      </c>
      <c r="N13" s="61">
        <v>44470</v>
      </c>
      <c r="O13" s="60" t="s">
        <v>47</v>
      </c>
      <c r="P13" s="57"/>
      <c r="Q13" s="88"/>
      <c r="R13" s="88"/>
      <c r="S13" s="88"/>
      <c r="T13" s="88"/>
      <c r="U13" s="89"/>
      <c r="V13" s="89"/>
      <c r="W13" s="56"/>
      <c r="X13" s="90"/>
      <c r="Y13" s="90"/>
      <c r="Z13" s="89"/>
    </row>
    <row r="14" spans="1:26" ht="25.35" customHeight="1">
      <c r="A14" s="59">
        <v>2</v>
      </c>
      <c r="B14" s="59">
        <v>1</v>
      </c>
      <c r="C14" s="45" t="s">
        <v>274</v>
      </c>
      <c r="D14" s="65">
        <v>33562.15</v>
      </c>
      <c r="E14" s="63">
        <v>70904.990000000005</v>
      </c>
      <c r="F14" s="76">
        <f>(D14-E14)/E14</f>
        <v>-0.52666025338978262</v>
      </c>
      <c r="G14" s="65">
        <v>5162</v>
      </c>
      <c r="H14" s="63">
        <v>94</v>
      </c>
      <c r="I14" s="63">
        <f t="shared" si="0"/>
        <v>54.914893617021278</v>
      </c>
      <c r="J14" s="63">
        <v>10</v>
      </c>
      <c r="K14" s="63">
        <v>3</v>
      </c>
      <c r="L14" s="65">
        <v>291363.95</v>
      </c>
      <c r="M14" s="65">
        <v>42271</v>
      </c>
      <c r="N14" s="61">
        <v>44456</v>
      </c>
      <c r="O14" s="77" t="s">
        <v>34</v>
      </c>
      <c r="P14" s="57"/>
      <c r="Q14" s="88"/>
      <c r="R14" s="88"/>
      <c r="S14" s="88"/>
      <c r="T14" s="88"/>
      <c r="U14" s="89"/>
      <c r="V14" s="89"/>
      <c r="W14" s="56"/>
      <c r="X14" s="90"/>
      <c r="Y14" s="90"/>
      <c r="Z14" s="89"/>
    </row>
    <row r="15" spans="1:26" ht="25.35" customHeight="1">
      <c r="A15" s="59">
        <v>3</v>
      </c>
      <c r="B15" s="59">
        <v>2</v>
      </c>
      <c r="C15" s="45" t="s">
        <v>275</v>
      </c>
      <c r="D15" s="65">
        <v>23951.7</v>
      </c>
      <c r="E15" s="63">
        <v>40988.61</v>
      </c>
      <c r="F15" s="76">
        <f>(D15-E15)/E15</f>
        <v>-0.41564985980251584</v>
      </c>
      <c r="G15" s="65">
        <v>4759</v>
      </c>
      <c r="H15" s="63">
        <v>110</v>
      </c>
      <c r="I15" s="63">
        <f t="shared" si="0"/>
        <v>43.263636363636365</v>
      </c>
      <c r="J15" s="63">
        <v>16</v>
      </c>
      <c r="K15" s="63">
        <v>3</v>
      </c>
      <c r="L15" s="65">
        <v>139648</v>
      </c>
      <c r="M15" s="65">
        <v>28623</v>
      </c>
      <c r="N15" s="61">
        <v>44456</v>
      </c>
      <c r="O15" s="60" t="s">
        <v>47</v>
      </c>
      <c r="P15" s="57"/>
      <c r="Q15" s="88"/>
      <c r="R15" s="88"/>
      <c r="S15" s="88"/>
      <c r="T15" s="88"/>
      <c r="U15" s="89"/>
      <c r="V15" s="89"/>
      <c r="W15" s="56"/>
      <c r="X15" s="90"/>
      <c r="Y15" s="90"/>
      <c r="Z15" s="89"/>
    </row>
    <row r="16" spans="1:26" ht="25.35" customHeight="1">
      <c r="A16" s="59">
        <v>4</v>
      </c>
      <c r="B16" s="59" t="s">
        <v>56</v>
      </c>
      <c r="C16" s="45" t="s">
        <v>286</v>
      </c>
      <c r="D16" s="65">
        <v>12869.69</v>
      </c>
      <c r="E16" s="63" t="s">
        <v>30</v>
      </c>
      <c r="F16" s="76" t="s">
        <v>30</v>
      </c>
      <c r="G16" s="65">
        <v>2621</v>
      </c>
      <c r="H16" s="63">
        <v>93</v>
      </c>
      <c r="I16" s="63">
        <f t="shared" si="0"/>
        <v>28.182795698924732</v>
      </c>
      <c r="J16" s="63">
        <v>15</v>
      </c>
      <c r="K16" s="63">
        <v>1</v>
      </c>
      <c r="L16" s="65">
        <v>14326.81</v>
      </c>
      <c r="M16" s="65">
        <v>2923</v>
      </c>
      <c r="N16" s="61">
        <v>44470</v>
      </c>
      <c r="O16" s="60" t="s">
        <v>27</v>
      </c>
      <c r="P16" s="57"/>
      <c r="Q16" s="88"/>
      <c r="R16" s="88"/>
      <c r="S16" s="88"/>
      <c r="T16" s="88"/>
      <c r="U16" s="89"/>
      <c r="V16" s="89"/>
      <c r="W16" s="56"/>
      <c r="X16" s="90"/>
      <c r="Y16" s="90"/>
      <c r="Z16" s="89"/>
    </row>
    <row r="17" spans="1:26" ht="25.35" customHeight="1">
      <c r="A17" s="59">
        <v>5</v>
      </c>
      <c r="B17" s="59">
        <v>3</v>
      </c>
      <c r="C17" s="45" t="s">
        <v>277</v>
      </c>
      <c r="D17" s="65">
        <v>6975.21</v>
      </c>
      <c r="E17" s="63">
        <v>9856.9</v>
      </c>
      <c r="F17" s="76">
        <f>(D17-E17)/E17</f>
        <v>-0.2923525652081283</v>
      </c>
      <c r="G17" s="65">
        <v>1177</v>
      </c>
      <c r="H17" s="63">
        <v>40</v>
      </c>
      <c r="I17" s="63">
        <f t="shared" si="0"/>
        <v>29.425000000000001</v>
      </c>
      <c r="J17" s="63">
        <v>16</v>
      </c>
      <c r="K17" s="63">
        <v>3</v>
      </c>
      <c r="L17" s="65">
        <v>47781.760000000002</v>
      </c>
      <c r="M17" s="65">
        <v>8310</v>
      </c>
      <c r="N17" s="61">
        <v>44456</v>
      </c>
      <c r="O17" s="60" t="s">
        <v>276</v>
      </c>
      <c r="P17" s="57"/>
      <c r="Q17" s="88"/>
      <c r="R17" s="88"/>
      <c r="S17" s="88"/>
      <c r="T17" s="88"/>
      <c r="U17" s="89"/>
      <c r="V17" s="89"/>
      <c r="W17" s="56"/>
      <c r="X17" s="90"/>
      <c r="Y17" s="90"/>
      <c r="Z17" s="89"/>
    </row>
    <row r="18" spans="1:26" ht="25.35" customHeight="1">
      <c r="A18" s="59">
        <v>6</v>
      </c>
      <c r="B18" s="93">
        <v>6</v>
      </c>
      <c r="C18" s="45" t="s">
        <v>232</v>
      </c>
      <c r="D18" s="65">
        <v>4637.3500000000004</v>
      </c>
      <c r="E18" s="63">
        <v>6742.94</v>
      </c>
      <c r="F18" s="76">
        <f>(D18-E18)/E18</f>
        <v>-0.31226586622452512</v>
      </c>
      <c r="G18" s="65">
        <v>928</v>
      </c>
      <c r="H18" s="63">
        <v>43</v>
      </c>
      <c r="I18" s="63">
        <f t="shared" si="0"/>
        <v>21.581395348837209</v>
      </c>
      <c r="J18" s="63">
        <v>8</v>
      </c>
      <c r="K18" s="63">
        <v>7</v>
      </c>
      <c r="L18" s="65">
        <v>159979</v>
      </c>
      <c r="M18" s="65">
        <v>34576</v>
      </c>
      <c r="N18" s="61">
        <v>44428</v>
      </c>
      <c r="O18" s="60" t="s">
        <v>113</v>
      </c>
      <c r="P18" s="57"/>
      <c r="Q18" s="88"/>
      <c r="R18" s="88"/>
      <c r="S18" s="88"/>
      <c r="T18" s="88"/>
      <c r="U18" s="88"/>
      <c r="V18" s="89"/>
      <c r="W18" s="89"/>
      <c r="X18" s="90"/>
      <c r="Y18" s="90"/>
      <c r="Z18" s="56"/>
    </row>
    <row r="19" spans="1:26" ht="25.35" customHeight="1">
      <c r="A19" s="59">
        <v>7</v>
      </c>
      <c r="B19" s="59">
        <v>5</v>
      </c>
      <c r="C19" s="45" t="s">
        <v>263</v>
      </c>
      <c r="D19" s="65">
        <v>4364</v>
      </c>
      <c r="E19" s="63">
        <v>7794</v>
      </c>
      <c r="F19" s="76">
        <f>(D19-E19)/E19</f>
        <v>-0.44008211444701051</v>
      </c>
      <c r="G19" s="65">
        <v>664</v>
      </c>
      <c r="H19" s="63" t="s">
        <v>30</v>
      </c>
      <c r="I19" s="63" t="s">
        <v>30</v>
      </c>
      <c r="J19" s="63">
        <v>9</v>
      </c>
      <c r="K19" s="63">
        <v>4</v>
      </c>
      <c r="L19" s="65">
        <v>81040</v>
      </c>
      <c r="M19" s="65">
        <v>13014</v>
      </c>
      <c r="N19" s="61">
        <v>44449</v>
      </c>
      <c r="O19" s="60" t="s">
        <v>31</v>
      </c>
      <c r="P19" s="57"/>
      <c r="Q19" s="88"/>
      <c r="R19" s="88"/>
      <c r="S19" s="88"/>
      <c r="T19" s="88"/>
      <c r="U19" s="89"/>
      <c r="V19" s="89"/>
      <c r="W19" s="56"/>
      <c r="X19" s="90"/>
      <c r="Y19" s="90"/>
      <c r="Z19" s="89"/>
    </row>
    <row r="20" spans="1:26" ht="25.35" customHeight="1">
      <c r="A20" s="59">
        <v>8</v>
      </c>
      <c r="B20" s="59">
        <v>4</v>
      </c>
      <c r="C20" s="45" t="s">
        <v>302</v>
      </c>
      <c r="D20" s="65">
        <v>3565.51</v>
      </c>
      <c r="E20" s="63">
        <v>8901.41</v>
      </c>
      <c r="F20" s="76">
        <f>(D20-E20)/E20</f>
        <v>-0.59944435769164661</v>
      </c>
      <c r="G20" s="65">
        <v>541</v>
      </c>
      <c r="H20" s="63">
        <v>38</v>
      </c>
      <c r="I20" s="63">
        <f>G20/H20</f>
        <v>14.236842105263158</v>
      </c>
      <c r="J20" s="63">
        <v>14</v>
      </c>
      <c r="K20" s="63">
        <v>2</v>
      </c>
      <c r="L20" s="65">
        <v>16424.400000000001</v>
      </c>
      <c r="M20" s="65">
        <v>2619</v>
      </c>
      <c r="N20" s="61">
        <v>44463</v>
      </c>
      <c r="O20" s="60" t="s">
        <v>37</v>
      </c>
      <c r="P20" s="57"/>
      <c r="Q20" s="88"/>
      <c r="R20" s="88"/>
      <c r="S20" s="88"/>
      <c r="T20" s="88"/>
      <c r="U20" s="89"/>
      <c r="V20" s="89"/>
      <c r="W20" s="56"/>
      <c r="X20" s="90"/>
      <c r="Y20" s="90"/>
      <c r="Z20" s="89"/>
    </row>
    <row r="21" spans="1:26" ht="25.35" customHeight="1">
      <c r="A21" s="59">
        <v>9</v>
      </c>
      <c r="B21" s="93">
        <v>7</v>
      </c>
      <c r="C21" s="45" t="s">
        <v>259</v>
      </c>
      <c r="D21" s="65">
        <v>3278.39</v>
      </c>
      <c r="E21" s="63">
        <v>4992.2</v>
      </c>
      <c r="F21" s="76">
        <f>(D21-E21)/E21</f>
        <v>-0.34329754416890351</v>
      </c>
      <c r="G21" s="65">
        <v>517</v>
      </c>
      <c r="H21" s="63">
        <v>19</v>
      </c>
      <c r="I21" s="63">
        <f>G21/H21</f>
        <v>27.210526315789473</v>
      </c>
      <c r="J21" s="63">
        <v>7</v>
      </c>
      <c r="K21" s="63">
        <v>5</v>
      </c>
      <c r="L21" s="65">
        <v>84013</v>
      </c>
      <c r="M21" s="65">
        <v>13135</v>
      </c>
      <c r="N21" s="61">
        <v>44442</v>
      </c>
      <c r="O21" s="77" t="s">
        <v>32</v>
      </c>
      <c r="P21" s="57"/>
      <c r="Q21" s="88"/>
      <c r="R21" s="88"/>
      <c r="S21" s="88"/>
      <c r="T21" s="88"/>
      <c r="U21" s="89"/>
      <c r="V21" s="89"/>
      <c r="W21" s="56"/>
      <c r="X21" s="90"/>
      <c r="Y21" s="90"/>
      <c r="Z21" s="89"/>
    </row>
    <row r="22" spans="1:26" ht="25.35" customHeight="1">
      <c r="A22" s="59">
        <v>10</v>
      </c>
      <c r="B22" s="66" t="s">
        <v>30</v>
      </c>
      <c r="C22" s="45" t="s">
        <v>230</v>
      </c>
      <c r="D22" s="65">
        <v>2582.9499999999998</v>
      </c>
      <c r="E22" s="63" t="s">
        <v>30</v>
      </c>
      <c r="F22" s="63" t="s">
        <v>30</v>
      </c>
      <c r="G22" s="65">
        <v>393</v>
      </c>
      <c r="H22" s="63">
        <v>15</v>
      </c>
      <c r="I22" s="63">
        <f>G22/H22</f>
        <v>26.2</v>
      </c>
      <c r="J22" s="63">
        <v>6</v>
      </c>
      <c r="K22" s="63">
        <v>8</v>
      </c>
      <c r="L22" s="65">
        <v>155722</v>
      </c>
      <c r="M22" s="65">
        <v>25217</v>
      </c>
      <c r="N22" s="61">
        <v>44421</v>
      </c>
      <c r="O22" s="60" t="s">
        <v>32</v>
      </c>
      <c r="P22" s="57"/>
      <c r="Q22" s="88"/>
      <c r="R22" s="88"/>
      <c r="S22" s="88"/>
      <c r="T22" s="88"/>
      <c r="U22" s="89"/>
      <c r="V22" s="89"/>
      <c r="W22" s="56"/>
      <c r="X22" s="90"/>
      <c r="Y22" s="90"/>
      <c r="Z22" s="89"/>
    </row>
    <row r="23" spans="1:26" ht="25.35" customHeight="1">
      <c r="A23" s="16"/>
      <c r="B23" s="16"/>
      <c r="C23" s="39" t="s">
        <v>29</v>
      </c>
      <c r="D23" s="58">
        <f>SUM(D13:D22)</f>
        <v>195599.69000000006</v>
      </c>
      <c r="E23" s="58">
        <f t="shared" ref="E23:G23" si="1">SUM(E13:E22)</f>
        <v>150181.05000000002</v>
      </c>
      <c r="F23" s="84">
        <f t="shared" ref="F23" si="2">(D23-E23)/E23</f>
        <v>0.30242590526567792</v>
      </c>
      <c r="G23" s="58">
        <f t="shared" si="1"/>
        <v>30841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>
        <v>9</v>
      </c>
      <c r="C25" s="45" t="s">
        <v>199</v>
      </c>
      <c r="D25" s="65">
        <v>1858.8</v>
      </c>
      <c r="E25" s="63">
        <v>2431.6</v>
      </c>
      <c r="F25" s="76">
        <f t="shared" ref="F25:F30" si="3">(D25-E25)/E25</f>
        <v>-0.23556506004277017</v>
      </c>
      <c r="G25" s="65">
        <v>356</v>
      </c>
      <c r="H25" s="63">
        <v>15</v>
      </c>
      <c r="I25" s="63">
        <f>G25/H25</f>
        <v>23.733333333333334</v>
      </c>
      <c r="J25" s="63">
        <v>4</v>
      </c>
      <c r="K25" s="63">
        <v>11</v>
      </c>
      <c r="L25" s="65">
        <v>225711</v>
      </c>
      <c r="M25" s="65">
        <v>48701</v>
      </c>
      <c r="N25" s="61">
        <v>44400</v>
      </c>
      <c r="O25" s="60" t="s">
        <v>32</v>
      </c>
      <c r="P25" s="57"/>
      <c r="Q25" s="88"/>
      <c r="R25" s="88"/>
      <c r="S25" s="88"/>
      <c r="T25" s="88"/>
      <c r="U25" s="89"/>
      <c r="V25" s="89"/>
      <c r="W25" s="56"/>
      <c r="X25" s="90"/>
      <c r="Y25" s="90"/>
      <c r="Z25" s="89"/>
    </row>
    <row r="26" spans="1:26" ht="25.35" customHeight="1">
      <c r="A26" s="59">
        <v>12</v>
      </c>
      <c r="B26" s="59">
        <v>23</v>
      </c>
      <c r="C26" s="45" t="s">
        <v>250</v>
      </c>
      <c r="D26" s="65">
        <v>944</v>
      </c>
      <c r="E26" s="63">
        <v>110</v>
      </c>
      <c r="F26" s="76">
        <f t="shared" si="3"/>
        <v>7.581818181818182</v>
      </c>
      <c r="G26" s="65">
        <v>156</v>
      </c>
      <c r="H26" s="63">
        <v>3</v>
      </c>
      <c r="I26" s="63">
        <f t="shared" ref="I26:I33" si="4">G26/H26</f>
        <v>52</v>
      </c>
      <c r="J26" s="63">
        <v>3</v>
      </c>
      <c r="K26" s="63">
        <v>6</v>
      </c>
      <c r="L26" s="65">
        <v>13569.89</v>
      </c>
      <c r="M26" s="65">
        <v>2536</v>
      </c>
      <c r="N26" s="61">
        <v>44435</v>
      </c>
      <c r="O26" s="60" t="s">
        <v>37</v>
      </c>
      <c r="P26" s="57"/>
      <c r="Q26" s="88"/>
      <c r="R26" s="88"/>
      <c r="S26" s="88"/>
      <c r="T26" s="88"/>
      <c r="U26" s="89"/>
      <c r="V26" s="89"/>
      <c r="W26" s="56"/>
      <c r="X26" s="90"/>
      <c r="Y26" s="90"/>
      <c r="Z26" s="89"/>
    </row>
    <row r="27" spans="1:26" ht="25.35" customHeight="1">
      <c r="A27" s="59">
        <v>13</v>
      </c>
      <c r="B27" s="59">
        <v>18</v>
      </c>
      <c r="C27" s="45" t="s">
        <v>208</v>
      </c>
      <c r="D27" s="65">
        <v>765.5</v>
      </c>
      <c r="E27" s="63">
        <v>687.7</v>
      </c>
      <c r="F27" s="76">
        <f t="shared" si="3"/>
        <v>0.11313072560709604</v>
      </c>
      <c r="G27" s="65">
        <v>113</v>
      </c>
      <c r="H27" s="63">
        <v>3</v>
      </c>
      <c r="I27" s="63">
        <f t="shared" si="4"/>
        <v>37.666666666666664</v>
      </c>
      <c r="J27" s="63">
        <v>1</v>
      </c>
      <c r="K27" s="63">
        <v>10</v>
      </c>
      <c r="L27" s="65">
        <v>179437.34</v>
      </c>
      <c r="M27" s="65">
        <v>28458</v>
      </c>
      <c r="N27" s="61">
        <v>44407</v>
      </c>
      <c r="O27" s="60" t="s">
        <v>207</v>
      </c>
      <c r="P27" s="57"/>
      <c r="Q27" s="88"/>
      <c r="R27" s="88"/>
      <c r="S27" s="88"/>
      <c r="T27" s="88"/>
      <c r="U27" s="89"/>
      <c r="V27" s="89"/>
      <c r="W27" s="56"/>
      <c r="X27" s="90"/>
      <c r="Y27" s="90"/>
      <c r="Z27" s="89"/>
    </row>
    <row r="28" spans="1:26" ht="25.35" customHeight="1">
      <c r="A28" s="59">
        <v>14</v>
      </c>
      <c r="B28" s="59">
        <v>10</v>
      </c>
      <c r="C28" s="45" t="s">
        <v>256</v>
      </c>
      <c r="D28" s="65">
        <v>720.3</v>
      </c>
      <c r="E28" s="63">
        <v>2393.73</v>
      </c>
      <c r="F28" s="76">
        <f t="shared" si="3"/>
        <v>-0.69908886967201822</v>
      </c>
      <c r="G28" s="65">
        <v>106</v>
      </c>
      <c r="H28" s="63">
        <v>4</v>
      </c>
      <c r="I28" s="63">
        <f t="shared" si="4"/>
        <v>26.5</v>
      </c>
      <c r="J28" s="63">
        <v>3</v>
      </c>
      <c r="K28" s="63">
        <v>5</v>
      </c>
      <c r="L28" s="65">
        <v>38703.279999999999</v>
      </c>
      <c r="M28" s="65">
        <v>6040</v>
      </c>
      <c r="N28" s="61">
        <v>44442</v>
      </c>
      <c r="O28" s="60" t="s">
        <v>34</v>
      </c>
      <c r="P28" s="57"/>
      <c r="Q28" s="88"/>
      <c r="R28" s="88"/>
      <c r="S28" s="88"/>
      <c r="T28" s="88"/>
      <c r="U28" s="89"/>
      <c r="V28" s="89"/>
      <c r="W28" s="56"/>
      <c r="X28" s="90"/>
      <c r="Y28" s="90"/>
      <c r="Z28" s="89"/>
    </row>
    <row r="29" spans="1:26" ht="25.35" customHeight="1">
      <c r="A29" s="59">
        <v>15</v>
      </c>
      <c r="B29" s="59">
        <v>14</v>
      </c>
      <c r="C29" s="45" t="s">
        <v>257</v>
      </c>
      <c r="D29" s="65">
        <v>520.97</v>
      </c>
      <c r="E29" s="65">
        <v>892.35</v>
      </c>
      <c r="F29" s="76">
        <f t="shared" si="3"/>
        <v>-0.41618199137109879</v>
      </c>
      <c r="G29" s="65">
        <v>98</v>
      </c>
      <c r="H29" s="63">
        <v>4</v>
      </c>
      <c r="I29" s="63">
        <f>G29/H29</f>
        <v>24.5</v>
      </c>
      <c r="J29" s="63">
        <v>1</v>
      </c>
      <c r="K29" s="63">
        <v>4</v>
      </c>
      <c r="L29" s="65">
        <v>23385.66</v>
      </c>
      <c r="M29" s="65">
        <v>5151</v>
      </c>
      <c r="N29" s="61">
        <v>44442</v>
      </c>
      <c r="O29" s="60" t="s">
        <v>258</v>
      </c>
      <c r="P29" s="57"/>
      <c r="Q29" s="88"/>
      <c r="R29" s="88"/>
      <c r="S29" s="88"/>
      <c r="T29" s="88"/>
      <c r="U29" s="89"/>
      <c r="V29" s="89"/>
      <c r="W29" s="56"/>
      <c r="X29" s="90"/>
      <c r="Y29" s="90"/>
      <c r="Z29" s="89"/>
    </row>
    <row r="30" spans="1:26" ht="25.35" customHeight="1">
      <c r="A30" s="59">
        <v>16</v>
      </c>
      <c r="B30" s="59">
        <v>13</v>
      </c>
      <c r="C30" s="45" t="s">
        <v>187</v>
      </c>
      <c r="D30" s="65">
        <v>517.69000000000005</v>
      </c>
      <c r="E30" s="63">
        <v>1373.7</v>
      </c>
      <c r="F30" s="76">
        <f t="shared" si="3"/>
        <v>-0.62314187959525369</v>
      </c>
      <c r="G30" s="65">
        <v>75</v>
      </c>
      <c r="H30" s="63">
        <v>2</v>
      </c>
      <c r="I30" s="63">
        <f t="shared" si="4"/>
        <v>37.5</v>
      </c>
      <c r="J30" s="63">
        <v>1</v>
      </c>
      <c r="K30" s="63">
        <v>12</v>
      </c>
      <c r="L30" s="65">
        <v>89869.05</v>
      </c>
      <c r="M30" s="65">
        <v>14410</v>
      </c>
      <c r="N30" s="61">
        <v>44393</v>
      </c>
      <c r="O30" s="60" t="s">
        <v>64</v>
      </c>
      <c r="P30" s="57"/>
      <c r="Q30" s="88"/>
      <c r="R30" s="88"/>
      <c r="S30" s="88"/>
      <c r="T30" s="88"/>
      <c r="U30" s="89"/>
      <c r="V30" s="89"/>
      <c r="W30" s="56"/>
      <c r="X30" s="90"/>
      <c r="Y30" s="90"/>
      <c r="Z30" s="89"/>
    </row>
    <row r="31" spans="1:26" ht="25.35" customHeight="1">
      <c r="A31" s="59">
        <v>17</v>
      </c>
      <c r="B31" s="66" t="s">
        <v>30</v>
      </c>
      <c r="C31" s="116" t="s">
        <v>159</v>
      </c>
      <c r="D31" s="65">
        <v>265</v>
      </c>
      <c r="E31" s="63" t="s">
        <v>30</v>
      </c>
      <c r="F31" s="76" t="s">
        <v>30</v>
      </c>
      <c r="G31" s="65">
        <v>42</v>
      </c>
      <c r="H31" s="63">
        <v>2</v>
      </c>
      <c r="I31" s="63">
        <f t="shared" si="4"/>
        <v>21</v>
      </c>
      <c r="J31" s="63">
        <v>1</v>
      </c>
      <c r="K31" s="63" t="s">
        <v>30</v>
      </c>
      <c r="L31" s="65">
        <v>48947.85</v>
      </c>
      <c r="M31" s="65">
        <v>11016</v>
      </c>
      <c r="N31" s="61">
        <v>44372</v>
      </c>
      <c r="O31" s="60" t="s">
        <v>37</v>
      </c>
      <c r="P31" s="57"/>
      <c r="Q31" s="88"/>
      <c r="R31" s="88"/>
      <c r="S31" s="88"/>
      <c r="T31" s="88"/>
      <c r="U31" s="89"/>
      <c r="V31" s="89"/>
      <c r="W31" s="56"/>
      <c r="X31" s="90"/>
      <c r="Y31" s="90"/>
      <c r="Z31" s="89"/>
    </row>
    <row r="32" spans="1:26" ht="25.35" customHeight="1">
      <c r="A32" s="59">
        <v>18</v>
      </c>
      <c r="B32" s="59">
        <v>12</v>
      </c>
      <c r="C32" s="45" t="s">
        <v>287</v>
      </c>
      <c r="D32" s="65">
        <v>263.06</v>
      </c>
      <c r="E32" s="63">
        <v>1379.73</v>
      </c>
      <c r="F32" s="76">
        <f t="shared" ref="F32:F35" si="5">(D32-E32)/E32</f>
        <v>-0.80933950845455271</v>
      </c>
      <c r="G32" s="65">
        <v>60</v>
      </c>
      <c r="H32" s="63">
        <v>12</v>
      </c>
      <c r="I32" s="63">
        <f t="shared" si="4"/>
        <v>5</v>
      </c>
      <c r="J32" s="63">
        <v>7</v>
      </c>
      <c r="K32" s="63">
        <v>2</v>
      </c>
      <c r="L32" s="65">
        <v>1893.25</v>
      </c>
      <c r="M32" s="65">
        <v>406</v>
      </c>
      <c r="N32" s="61">
        <v>44463</v>
      </c>
      <c r="O32" s="60" t="s">
        <v>290</v>
      </c>
      <c r="P32" s="57"/>
      <c r="Q32" s="88"/>
      <c r="R32" s="88"/>
      <c r="S32" s="88"/>
      <c r="T32" s="88"/>
      <c r="U32" s="89"/>
      <c r="V32" s="89"/>
      <c r="W32" s="56"/>
      <c r="X32" s="90"/>
      <c r="Y32" s="90"/>
      <c r="Z32" s="89"/>
    </row>
    <row r="33" spans="1:26" ht="25.35" customHeight="1">
      <c r="A33" s="59">
        <v>19</v>
      </c>
      <c r="B33" s="59">
        <v>22</v>
      </c>
      <c r="C33" s="45" t="s">
        <v>229</v>
      </c>
      <c r="D33" s="65">
        <v>214</v>
      </c>
      <c r="E33" s="63">
        <v>115</v>
      </c>
      <c r="F33" s="76">
        <f t="shared" si="5"/>
        <v>0.86086956521739133</v>
      </c>
      <c r="G33" s="65">
        <v>38</v>
      </c>
      <c r="H33" s="63">
        <v>3</v>
      </c>
      <c r="I33" s="63">
        <f t="shared" si="4"/>
        <v>12.666666666666666</v>
      </c>
      <c r="J33" s="63">
        <v>2</v>
      </c>
      <c r="K33" s="63">
        <v>8</v>
      </c>
      <c r="L33" s="65">
        <v>11053.86</v>
      </c>
      <c r="M33" s="65">
        <v>2351</v>
      </c>
      <c r="N33" s="61">
        <v>44421</v>
      </c>
      <c r="O33" s="60" t="s">
        <v>37</v>
      </c>
      <c r="P33" s="57"/>
      <c r="Q33" s="88"/>
      <c r="R33" s="88"/>
      <c r="S33" s="88"/>
      <c r="T33" s="88"/>
      <c r="U33" s="89"/>
      <c r="V33" s="89"/>
      <c r="W33" s="56"/>
      <c r="X33" s="90"/>
      <c r="Y33" s="90"/>
      <c r="Z33" s="89"/>
    </row>
    <row r="34" spans="1:26" ht="25.35" customHeight="1">
      <c r="A34" s="59">
        <v>20</v>
      </c>
      <c r="B34" s="59">
        <v>21</v>
      </c>
      <c r="C34" s="64" t="s">
        <v>101</v>
      </c>
      <c r="D34" s="65">
        <v>166</v>
      </c>
      <c r="E34" s="65">
        <v>278</v>
      </c>
      <c r="F34" s="76">
        <f t="shared" si="5"/>
        <v>-0.40287769784172661</v>
      </c>
      <c r="G34" s="65">
        <v>30</v>
      </c>
      <c r="H34" s="63" t="s">
        <v>30</v>
      </c>
      <c r="I34" s="63" t="s">
        <v>30</v>
      </c>
      <c r="J34" s="63">
        <v>1</v>
      </c>
      <c r="K34" s="63">
        <v>19</v>
      </c>
      <c r="L34" s="65">
        <f>13101+D34</f>
        <v>13267</v>
      </c>
      <c r="M34" s="65">
        <v>2338</v>
      </c>
      <c r="N34" s="61">
        <v>44330</v>
      </c>
      <c r="O34" s="77" t="s">
        <v>102</v>
      </c>
      <c r="P34" s="57"/>
      <c r="Q34" s="88"/>
      <c r="R34" s="88"/>
      <c r="S34" s="88"/>
      <c r="T34" s="88"/>
      <c r="U34" s="89"/>
      <c r="V34" s="89"/>
      <c r="W34" s="56"/>
      <c r="X34" s="90"/>
      <c r="Y34" s="90"/>
      <c r="Z34" s="89"/>
    </row>
    <row r="35" spans="1:26" ht="25.35" customHeight="1">
      <c r="A35" s="16"/>
      <c r="B35" s="16"/>
      <c r="C35" s="39" t="s">
        <v>76</v>
      </c>
      <c r="D35" s="58">
        <f>SUM(D23:D34)</f>
        <v>201835.01000000004</v>
      </c>
      <c r="E35" s="58">
        <f t="shared" ref="E35:G35" si="6">SUM(E23:E34)</f>
        <v>159842.86000000007</v>
      </c>
      <c r="F35" s="84">
        <f t="shared" si="5"/>
        <v>0.262708950528037</v>
      </c>
      <c r="G35" s="58">
        <f t="shared" si="6"/>
        <v>31915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59">
        <v>16</v>
      </c>
      <c r="C37" s="45" t="s">
        <v>226</v>
      </c>
      <c r="D37" s="65">
        <v>124.1</v>
      </c>
      <c r="E37" s="63">
        <v>747.6</v>
      </c>
      <c r="F37" s="76">
        <f>(D37-E37)/E37</f>
        <v>-0.83400214018191543</v>
      </c>
      <c r="G37" s="65">
        <v>19</v>
      </c>
      <c r="H37" s="63" t="s">
        <v>30</v>
      </c>
      <c r="I37" s="63" t="s">
        <v>30</v>
      </c>
      <c r="J37" s="63">
        <v>2</v>
      </c>
      <c r="K37" s="63">
        <v>8</v>
      </c>
      <c r="L37" s="65">
        <v>42304.170000000006</v>
      </c>
      <c r="M37" s="65">
        <v>7681</v>
      </c>
      <c r="N37" s="61">
        <v>44421</v>
      </c>
      <c r="O37" s="60" t="s">
        <v>227</v>
      </c>
      <c r="P37" s="57"/>
      <c r="Q37" s="88"/>
      <c r="R37" s="88"/>
      <c r="S37" s="88"/>
      <c r="T37" s="88"/>
      <c r="U37" s="89"/>
      <c r="V37" s="89"/>
      <c r="W37" s="56"/>
      <c r="X37" s="90"/>
      <c r="Y37" s="90"/>
      <c r="Z37" s="89"/>
    </row>
    <row r="38" spans="1:26" ht="25.35" customHeight="1">
      <c r="A38" s="59">
        <v>22</v>
      </c>
      <c r="B38" s="59">
        <v>8</v>
      </c>
      <c r="C38" s="45" t="s">
        <v>285</v>
      </c>
      <c r="D38" s="65">
        <v>109.6</v>
      </c>
      <c r="E38" s="63">
        <v>3655.33</v>
      </c>
      <c r="F38" s="76">
        <f>(D38-E38)/E38</f>
        <v>-0.97001638702935167</v>
      </c>
      <c r="G38" s="65">
        <v>16</v>
      </c>
      <c r="H38" s="63">
        <v>6</v>
      </c>
      <c r="I38" s="63">
        <f>G38/H38</f>
        <v>2.6666666666666665</v>
      </c>
      <c r="J38" s="63">
        <v>4</v>
      </c>
      <c r="K38" s="63">
        <v>2</v>
      </c>
      <c r="L38" s="65">
        <v>5629.03</v>
      </c>
      <c r="M38" s="65">
        <v>916</v>
      </c>
      <c r="N38" s="61">
        <v>44463</v>
      </c>
      <c r="O38" s="60" t="s">
        <v>27</v>
      </c>
      <c r="P38" s="57"/>
      <c r="Q38" s="88"/>
      <c r="R38" s="88"/>
      <c r="S38" s="88"/>
      <c r="T38" s="88"/>
      <c r="U38" s="89"/>
      <c r="V38" s="89"/>
      <c r="W38" s="56"/>
      <c r="X38" s="90"/>
      <c r="Y38" s="90"/>
      <c r="Z38" s="89"/>
    </row>
    <row r="39" spans="1:26" ht="25.35" customHeight="1">
      <c r="A39" s="16"/>
      <c r="B39" s="16"/>
      <c r="C39" s="39" t="s">
        <v>296</v>
      </c>
      <c r="D39" s="58">
        <f>SUM(D35:D38)</f>
        <v>202068.71000000005</v>
      </c>
      <c r="E39" s="58">
        <f t="shared" ref="E39:G39" si="7">SUM(E35:E38)</f>
        <v>164245.79000000007</v>
      </c>
      <c r="F39" s="84">
        <f>(D39-E39)/E39</f>
        <v>0.23028243220115394</v>
      </c>
      <c r="G39" s="58">
        <f t="shared" si="7"/>
        <v>31950</v>
      </c>
      <c r="H39" s="58"/>
      <c r="I39" s="19"/>
      <c r="J39" s="18"/>
      <c r="K39" s="20"/>
      <c r="L39" s="21"/>
      <c r="M39" s="25"/>
      <c r="N39" s="22"/>
      <c r="O39" s="77"/>
    </row>
    <row r="40" spans="1:26" ht="23.1" customHeight="1"/>
    <row r="41" spans="1:26" ht="17.25" customHeight="1"/>
    <row r="42" spans="1:26" ht="16.5" customHeight="1"/>
    <row r="55" spans="16:18">
      <c r="R55" s="57"/>
    </row>
    <row r="58" spans="16:18">
      <c r="P58" s="57"/>
    </row>
    <row r="62" spans="16:18" ht="12" customHeight="1"/>
  </sheetData>
  <sortState xmlns:xlrd2="http://schemas.microsoft.com/office/spreadsheetml/2017/richdata2" ref="B13:O36">
    <sortCondition descending="1" ref="D13:D36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30DA-08CB-41CC-834C-B22FE58348C2}">
  <dimension ref="A1:Z65"/>
  <sheetViews>
    <sheetView topLeftCell="A27" zoomScale="60" zoomScaleNormal="60" workbookViewId="0">
      <selection activeCell="C41" sqref="C41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8" width="8.5546875" style="55" customWidth="1"/>
    <col min="19" max="19" width="16" style="55" customWidth="1"/>
    <col min="20" max="20" width="8.109375" style="55" customWidth="1"/>
    <col min="21" max="21" width="12.33203125" style="55" customWidth="1"/>
    <col min="22" max="22" width="11.88671875" style="55" bestFit="1" customWidth="1"/>
    <col min="23" max="23" width="8.88671875" style="55"/>
    <col min="24" max="24" width="13.6640625" style="55" customWidth="1"/>
    <col min="25" max="25" width="14.88671875" style="55" customWidth="1"/>
    <col min="26" max="26" width="12" style="55" bestFit="1" customWidth="1"/>
    <col min="27" max="16384" width="8.88671875" style="55"/>
  </cols>
  <sheetData>
    <row r="1" spans="1:26" ht="19.5" customHeight="1">
      <c r="E1" s="2" t="s">
        <v>283</v>
      </c>
      <c r="F1" s="2"/>
      <c r="G1" s="2"/>
      <c r="H1" s="2"/>
      <c r="I1" s="2"/>
    </row>
    <row r="2" spans="1:26" ht="19.5" customHeight="1">
      <c r="E2" s="2" t="s">
        <v>284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281</v>
      </c>
      <c r="E6" s="4" t="s">
        <v>270</v>
      </c>
      <c r="F6" s="177"/>
      <c r="G6" s="4" t="s">
        <v>281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58"/>
      <c r="E9" s="158"/>
      <c r="F9" s="176" t="s">
        <v>15</v>
      </c>
      <c r="G9" s="158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Y9" s="57"/>
      <c r="Z9" s="56"/>
    </row>
    <row r="10" spans="1:26">
      <c r="A10" s="174"/>
      <c r="B10" s="174"/>
      <c r="C10" s="177"/>
      <c r="D10" s="159" t="s">
        <v>282</v>
      </c>
      <c r="E10" s="159" t="s">
        <v>271</v>
      </c>
      <c r="F10" s="177"/>
      <c r="G10" s="159" t="s">
        <v>282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Y10" s="57"/>
      <c r="Z10" s="56"/>
    </row>
    <row r="11" spans="1:26">
      <c r="A11" s="174"/>
      <c r="B11" s="174"/>
      <c r="C11" s="177"/>
      <c r="D11" s="159" t="s">
        <v>14</v>
      </c>
      <c r="E11" s="4" t="s">
        <v>14</v>
      </c>
      <c r="F11" s="177"/>
      <c r="G11" s="159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Y11" s="57"/>
      <c r="Z11" s="56"/>
    </row>
    <row r="12" spans="1:26" ht="15.6" customHeight="1" thickBot="1">
      <c r="A12" s="174"/>
      <c r="B12" s="175"/>
      <c r="C12" s="178"/>
      <c r="D12" s="160"/>
      <c r="E12" s="5" t="s">
        <v>2</v>
      </c>
      <c r="F12" s="178"/>
      <c r="G12" s="160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56"/>
      <c r="X12" s="90"/>
      <c r="Y12" s="90"/>
      <c r="Z12" s="89"/>
    </row>
    <row r="13" spans="1:26" ht="25.35" customHeight="1">
      <c r="A13" s="59">
        <v>1</v>
      </c>
      <c r="B13" s="59">
        <v>1</v>
      </c>
      <c r="C13" s="45" t="s">
        <v>274</v>
      </c>
      <c r="D13" s="65">
        <v>70904.990000000005</v>
      </c>
      <c r="E13" s="63">
        <v>96210.94</v>
      </c>
      <c r="F13" s="76">
        <f>(D13-E13)/E13</f>
        <v>-0.26302570165097644</v>
      </c>
      <c r="G13" s="65">
        <v>9872</v>
      </c>
      <c r="H13" s="63">
        <v>139</v>
      </c>
      <c r="I13" s="63">
        <f>G13/H13</f>
        <v>71.021582733812949</v>
      </c>
      <c r="J13" s="63">
        <v>16</v>
      </c>
      <c r="K13" s="63">
        <v>2</v>
      </c>
      <c r="L13" s="65">
        <v>229069.71</v>
      </c>
      <c r="M13" s="65">
        <v>32540</v>
      </c>
      <c r="N13" s="61">
        <v>44456</v>
      </c>
      <c r="O13" s="60" t="s">
        <v>34</v>
      </c>
      <c r="P13" s="57"/>
      <c r="Q13" s="88"/>
      <c r="R13" s="88"/>
      <c r="S13" s="88"/>
      <c r="T13" s="88"/>
      <c r="U13" s="89"/>
      <c r="V13" s="89"/>
      <c r="W13" s="56"/>
      <c r="X13" s="90"/>
      <c r="Y13" s="90"/>
      <c r="Z13" s="89"/>
    </row>
    <row r="14" spans="1:26" ht="25.35" customHeight="1">
      <c r="A14" s="59">
        <v>2</v>
      </c>
      <c r="B14" s="59">
        <v>2</v>
      </c>
      <c r="C14" s="45" t="s">
        <v>275</v>
      </c>
      <c r="D14" s="65">
        <v>40988.61</v>
      </c>
      <c r="E14" s="63">
        <v>58122.559999999998</v>
      </c>
      <c r="F14" s="76">
        <f>(D14-E14)/E14</f>
        <v>-0.2947900092494205</v>
      </c>
      <c r="G14" s="65">
        <v>8344</v>
      </c>
      <c r="H14" s="63">
        <v>162</v>
      </c>
      <c r="I14" s="63">
        <f>G14/H14</f>
        <v>51.506172839506171</v>
      </c>
      <c r="J14" s="63">
        <v>19</v>
      </c>
      <c r="K14" s="63">
        <v>2</v>
      </c>
      <c r="L14" s="65">
        <v>109211</v>
      </c>
      <c r="M14" s="65">
        <v>22450</v>
      </c>
      <c r="N14" s="61">
        <v>44456</v>
      </c>
      <c r="O14" s="77" t="s">
        <v>47</v>
      </c>
      <c r="P14" s="57"/>
      <c r="Q14" s="88"/>
      <c r="R14" s="88"/>
      <c r="S14" s="88"/>
      <c r="T14" s="88"/>
      <c r="U14" s="89"/>
      <c r="V14" s="89"/>
      <c r="W14" s="56"/>
      <c r="X14" s="90"/>
      <c r="Y14" s="90"/>
      <c r="Z14" s="89"/>
    </row>
    <row r="15" spans="1:26" ht="25.35" customHeight="1">
      <c r="A15" s="59">
        <v>3</v>
      </c>
      <c r="B15" s="59">
        <v>3</v>
      </c>
      <c r="C15" s="45" t="s">
        <v>277</v>
      </c>
      <c r="D15" s="65">
        <v>9856.9</v>
      </c>
      <c r="E15" s="63">
        <v>16918.53</v>
      </c>
      <c r="F15" s="76">
        <f>(D15-E15)/E15</f>
        <v>-0.41739028154337282</v>
      </c>
      <c r="G15" s="65">
        <v>1646</v>
      </c>
      <c r="H15" s="63">
        <v>58</v>
      </c>
      <c r="I15" s="63">
        <f>G15/H15</f>
        <v>28.379310344827587</v>
      </c>
      <c r="J15" s="63">
        <v>20</v>
      </c>
      <c r="K15" s="63">
        <v>2</v>
      </c>
      <c r="L15" s="65">
        <v>35106.58</v>
      </c>
      <c r="M15" s="65">
        <v>6061</v>
      </c>
      <c r="N15" s="61">
        <v>44456</v>
      </c>
      <c r="O15" s="60" t="s">
        <v>276</v>
      </c>
      <c r="P15" s="57"/>
      <c r="Q15" s="88"/>
      <c r="R15" s="88"/>
      <c r="S15" s="88"/>
      <c r="T15" s="88"/>
      <c r="U15" s="89"/>
      <c r="V15" s="89"/>
      <c r="W15" s="56"/>
      <c r="X15" s="90"/>
      <c r="Y15" s="90"/>
      <c r="Z15" s="89"/>
    </row>
    <row r="16" spans="1:26" ht="25.35" customHeight="1">
      <c r="A16" s="59">
        <v>4</v>
      </c>
      <c r="B16" s="59" t="s">
        <v>56</v>
      </c>
      <c r="C16" s="45" t="s">
        <v>302</v>
      </c>
      <c r="D16" s="65">
        <v>8901.41</v>
      </c>
      <c r="E16" s="63" t="s">
        <v>30</v>
      </c>
      <c r="F16" s="63" t="s">
        <v>30</v>
      </c>
      <c r="G16" s="65">
        <v>1413</v>
      </c>
      <c r="H16" s="63">
        <v>70</v>
      </c>
      <c r="I16" s="63">
        <f>G16/H16</f>
        <v>20.185714285714287</v>
      </c>
      <c r="J16" s="63">
        <v>18</v>
      </c>
      <c r="K16" s="63">
        <v>1</v>
      </c>
      <c r="L16" s="65">
        <v>8901.41</v>
      </c>
      <c r="M16" s="65">
        <v>1413</v>
      </c>
      <c r="N16" s="61">
        <v>44463</v>
      </c>
      <c r="O16" s="60" t="s">
        <v>37</v>
      </c>
      <c r="P16" s="57"/>
      <c r="Q16" s="88"/>
      <c r="R16" s="88"/>
      <c r="S16" s="88"/>
      <c r="T16" s="88"/>
      <c r="U16" s="89"/>
      <c r="V16" s="89"/>
      <c r="W16" s="56"/>
      <c r="X16" s="90"/>
      <c r="Y16" s="90"/>
      <c r="Z16" s="89"/>
    </row>
    <row r="17" spans="1:26" ht="25.35" customHeight="1">
      <c r="A17" s="59">
        <v>5</v>
      </c>
      <c r="B17" s="59">
        <v>4</v>
      </c>
      <c r="C17" s="45" t="s">
        <v>263</v>
      </c>
      <c r="D17" s="65">
        <v>7794</v>
      </c>
      <c r="E17" s="63">
        <v>15940</v>
      </c>
      <c r="F17" s="76">
        <f>(D17-E17)/E17</f>
        <v>-0.51104140526976161</v>
      </c>
      <c r="G17" s="65">
        <v>1226</v>
      </c>
      <c r="H17" s="63" t="s">
        <v>30</v>
      </c>
      <c r="I17" s="63" t="s">
        <v>30</v>
      </c>
      <c r="J17" s="63">
        <v>12</v>
      </c>
      <c r="K17" s="63">
        <v>3</v>
      </c>
      <c r="L17" s="65">
        <v>72750</v>
      </c>
      <c r="M17" s="65">
        <v>11684</v>
      </c>
      <c r="N17" s="61">
        <v>44449</v>
      </c>
      <c r="O17" s="60" t="s">
        <v>31</v>
      </c>
      <c r="P17" s="57"/>
      <c r="Q17" s="88"/>
      <c r="R17" s="88"/>
      <c r="S17" s="88"/>
      <c r="T17" s="88"/>
      <c r="U17" s="89"/>
      <c r="V17" s="89"/>
      <c r="W17" s="56"/>
      <c r="X17" s="90"/>
      <c r="Y17" s="90"/>
      <c r="Z17" s="89"/>
    </row>
    <row r="18" spans="1:26" ht="25.35" customHeight="1">
      <c r="A18" s="59">
        <v>6</v>
      </c>
      <c r="B18" s="59">
        <v>6</v>
      </c>
      <c r="C18" s="45" t="s">
        <v>232</v>
      </c>
      <c r="D18" s="65">
        <v>6742.94</v>
      </c>
      <c r="E18" s="63">
        <v>9958.41</v>
      </c>
      <c r="F18" s="76">
        <f>(D18-E18)/E18</f>
        <v>-0.32288989909031668</v>
      </c>
      <c r="G18" s="65">
        <v>1377</v>
      </c>
      <c r="H18" s="63">
        <v>63</v>
      </c>
      <c r="I18" s="63">
        <f>G18/H18</f>
        <v>21.857142857142858</v>
      </c>
      <c r="J18" s="63">
        <v>11</v>
      </c>
      <c r="K18" s="63">
        <v>6</v>
      </c>
      <c r="L18" s="65">
        <v>150141</v>
      </c>
      <c r="M18" s="65">
        <v>24346</v>
      </c>
      <c r="N18" s="61">
        <v>44428</v>
      </c>
      <c r="O18" s="60" t="s">
        <v>113</v>
      </c>
      <c r="P18" s="57"/>
      <c r="Q18" s="88"/>
      <c r="R18" s="88"/>
      <c r="S18" s="88"/>
      <c r="T18" s="88"/>
      <c r="U18" s="89"/>
      <c r="V18" s="89"/>
      <c r="W18" s="56"/>
      <c r="X18" s="90"/>
      <c r="Y18" s="90"/>
      <c r="Z18" s="89"/>
    </row>
    <row r="19" spans="1:26" ht="25.35" customHeight="1">
      <c r="A19" s="59">
        <v>7</v>
      </c>
      <c r="B19" s="59">
        <v>5</v>
      </c>
      <c r="C19" s="45" t="s">
        <v>259</v>
      </c>
      <c r="D19" s="65">
        <v>4992.2</v>
      </c>
      <c r="E19" s="63">
        <v>10018.17</v>
      </c>
      <c r="F19" s="76">
        <f>(D19-E19)/E19</f>
        <v>-0.50168543755995354</v>
      </c>
      <c r="G19" s="65">
        <v>804</v>
      </c>
      <c r="H19" s="63">
        <v>33</v>
      </c>
      <c r="I19" s="63">
        <f>G19/H19</f>
        <v>24.363636363636363</v>
      </c>
      <c r="J19" s="63">
        <v>9</v>
      </c>
      <c r="K19" s="63">
        <v>4</v>
      </c>
      <c r="L19" s="65">
        <v>78926</v>
      </c>
      <c r="M19" s="65">
        <v>12288</v>
      </c>
      <c r="N19" s="61">
        <v>44442</v>
      </c>
      <c r="O19" s="60" t="s">
        <v>32</v>
      </c>
      <c r="P19" s="57"/>
      <c r="Q19" s="88"/>
      <c r="R19" s="88"/>
      <c r="S19" s="88"/>
      <c r="T19" s="88"/>
      <c r="U19" s="89"/>
      <c r="V19" s="89"/>
      <c r="W19" s="56"/>
      <c r="X19" s="90"/>
      <c r="Y19" s="90"/>
      <c r="Z19" s="89"/>
    </row>
    <row r="20" spans="1:26" ht="25.35" customHeight="1">
      <c r="A20" s="59">
        <v>8</v>
      </c>
      <c r="B20" s="59" t="s">
        <v>56</v>
      </c>
      <c r="C20" s="45" t="s">
        <v>285</v>
      </c>
      <c r="D20" s="65">
        <v>3655.33</v>
      </c>
      <c r="E20" s="63" t="s">
        <v>30</v>
      </c>
      <c r="F20" s="63" t="s">
        <v>30</v>
      </c>
      <c r="G20" s="65">
        <v>583</v>
      </c>
      <c r="H20" s="63">
        <v>68</v>
      </c>
      <c r="I20" s="63">
        <f>G20/H20</f>
        <v>8.5735294117647065</v>
      </c>
      <c r="J20" s="63">
        <v>15</v>
      </c>
      <c r="K20" s="63">
        <v>1</v>
      </c>
      <c r="L20" s="65">
        <v>4221.01</v>
      </c>
      <c r="M20" s="65">
        <v>668</v>
      </c>
      <c r="N20" s="61">
        <v>44463</v>
      </c>
      <c r="O20" s="60" t="s">
        <v>27</v>
      </c>
      <c r="P20" s="57"/>
      <c r="Q20" s="88"/>
      <c r="R20" s="88"/>
      <c r="S20" s="88"/>
      <c r="T20" s="88"/>
      <c r="U20" s="89"/>
      <c r="V20" s="89"/>
      <c r="W20" s="56"/>
      <c r="X20" s="90"/>
      <c r="Y20" s="90"/>
      <c r="Z20" s="89"/>
    </row>
    <row r="21" spans="1:26" ht="25.35" customHeight="1">
      <c r="A21" s="59">
        <v>9</v>
      </c>
      <c r="B21" s="59">
        <v>9</v>
      </c>
      <c r="C21" s="45" t="s">
        <v>199</v>
      </c>
      <c r="D21" s="65">
        <v>2431.6</v>
      </c>
      <c r="E21" s="63">
        <v>4623.04</v>
      </c>
      <c r="F21" s="76">
        <f>(D21-E21)/E21</f>
        <v>-0.47402574929051017</v>
      </c>
      <c r="G21" s="65">
        <v>467</v>
      </c>
      <c r="H21" s="63">
        <v>12</v>
      </c>
      <c r="I21" s="63">
        <f>G21/H21</f>
        <v>38.916666666666664</v>
      </c>
      <c r="J21" s="63">
        <v>4</v>
      </c>
      <c r="K21" s="63">
        <v>10</v>
      </c>
      <c r="L21" s="65">
        <v>223751</v>
      </c>
      <c r="M21" s="65">
        <v>48322</v>
      </c>
      <c r="N21" s="61">
        <v>44400</v>
      </c>
      <c r="O21" s="60" t="s">
        <v>32</v>
      </c>
      <c r="P21" s="57"/>
      <c r="Q21" s="88"/>
      <c r="R21" s="88"/>
      <c r="S21" s="88"/>
      <c r="T21" s="88"/>
      <c r="U21" s="89"/>
      <c r="V21" s="89"/>
      <c r="W21" s="56"/>
      <c r="X21" s="90"/>
      <c r="Y21" s="90"/>
      <c r="Z21" s="89"/>
    </row>
    <row r="22" spans="1:26" ht="25.35" customHeight="1">
      <c r="A22" s="59">
        <v>10</v>
      </c>
      <c r="B22" s="59">
        <v>8</v>
      </c>
      <c r="C22" s="45" t="s">
        <v>256</v>
      </c>
      <c r="D22" s="65">
        <v>2393.73</v>
      </c>
      <c r="E22" s="63">
        <v>5349</v>
      </c>
      <c r="F22" s="76">
        <f>(D22-E22)/E22</f>
        <v>-0.55249018508132364</v>
      </c>
      <c r="G22" s="65">
        <v>352</v>
      </c>
      <c r="H22" s="63">
        <v>8</v>
      </c>
      <c r="I22" s="63">
        <f>G22/H22</f>
        <v>44</v>
      </c>
      <c r="J22" s="63">
        <v>4</v>
      </c>
      <c r="K22" s="63">
        <v>4</v>
      </c>
      <c r="L22" s="65">
        <v>37120.03</v>
      </c>
      <c r="M22" s="65">
        <v>5793</v>
      </c>
      <c r="N22" s="61">
        <v>44442</v>
      </c>
      <c r="O22" s="60" t="s">
        <v>34</v>
      </c>
      <c r="P22" s="57"/>
      <c r="Q22" s="88"/>
      <c r="R22" s="88"/>
      <c r="S22" s="88"/>
      <c r="T22" s="88"/>
      <c r="U22" s="89"/>
      <c r="V22" s="89"/>
      <c r="W22" s="56"/>
      <c r="X22" s="90"/>
      <c r="Y22" s="90"/>
      <c r="Z22" s="89"/>
    </row>
    <row r="23" spans="1:26" ht="25.35" customHeight="1">
      <c r="A23" s="16"/>
      <c r="B23" s="16"/>
      <c r="C23" s="39" t="s">
        <v>29</v>
      </c>
      <c r="D23" s="58">
        <f>SUM(D13:D22)</f>
        <v>158661.71000000002</v>
      </c>
      <c r="E23" s="58">
        <f t="shared" ref="E23:G23" si="0">SUM(E13:E22)</f>
        <v>217140.65000000002</v>
      </c>
      <c r="F23" s="108">
        <f>(D23-E23)/E23</f>
        <v>-0.26931364532619756</v>
      </c>
      <c r="G23" s="58">
        <f t="shared" si="0"/>
        <v>26084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 t="s">
        <v>231</v>
      </c>
      <c r="C25" s="45" t="s">
        <v>286</v>
      </c>
      <c r="D25" s="65">
        <v>1384.62</v>
      </c>
      <c r="E25" s="63" t="s">
        <v>30</v>
      </c>
      <c r="F25" s="63" t="s">
        <v>30</v>
      </c>
      <c r="G25" s="65">
        <v>286</v>
      </c>
      <c r="H25" s="63">
        <v>7</v>
      </c>
      <c r="I25" s="63"/>
      <c r="J25" s="63">
        <v>7</v>
      </c>
      <c r="K25" s="63">
        <v>0</v>
      </c>
      <c r="L25" s="65">
        <v>1384.62</v>
      </c>
      <c r="M25" s="65">
        <v>286</v>
      </c>
      <c r="N25" s="61" t="s">
        <v>233</v>
      </c>
      <c r="O25" s="60" t="s">
        <v>27</v>
      </c>
      <c r="P25" s="57"/>
      <c r="Q25" s="88"/>
      <c r="R25" s="88"/>
      <c r="S25" s="88"/>
      <c r="T25" s="88"/>
      <c r="U25" s="89"/>
      <c r="V25" s="89"/>
      <c r="W25" s="56"/>
      <c r="X25" s="90"/>
      <c r="Y25" s="90"/>
      <c r="Z25" s="89"/>
    </row>
    <row r="26" spans="1:26" ht="25.35" customHeight="1">
      <c r="A26" s="59">
        <v>12</v>
      </c>
      <c r="B26" s="59" t="s">
        <v>56</v>
      </c>
      <c r="C26" s="45" t="s">
        <v>287</v>
      </c>
      <c r="D26" s="65">
        <v>1379.73</v>
      </c>
      <c r="E26" s="63" t="s">
        <v>30</v>
      </c>
      <c r="F26" s="63" t="s">
        <v>30</v>
      </c>
      <c r="G26" s="65">
        <v>287</v>
      </c>
      <c r="H26" s="63">
        <v>36</v>
      </c>
      <c r="I26" s="63">
        <f>G26/H26</f>
        <v>7.9722222222222223</v>
      </c>
      <c r="J26" s="63">
        <v>8</v>
      </c>
      <c r="K26" s="63">
        <v>1</v>
      </c>
      <c r="L26" s="65">
        <v>1379.73</v>
      </c>
      <c r="M26" s="65">
        <v>287</v>
      </c>
      <c r="N26" s="61">
        <v>44463</v>
      </c>
      <c r="O26" s="60" t="s">
        <v>290</v>
      </c>
      <c r="P26" s="57"/>
      <c r="Q26" s="88"/>
      <c r="R26" s="88"/>
      <c r="S26" s="88"/>
      <c r="T26" s="88"/>
      <c r="U26" s="89"/>
      <c r="V26" s="89"/>
      <c r="W26" s="56"/>
      <c r="X26" s="90"/>
      <c r="Y26" s="90"/>
      <c r="Z26" s="89"/>
    </row>
    <row r="27" spans="1:26" ht="25.35" customHeight="1">
      <c r="A27" s="59">
        <v>13</v>
      </c>
      <c r="B27" s="59">
        <v>13</v>
      </c>
      <c r="C27" s="45" t="s">
        <v>187</v>
      </c>
      <c r="D27" s="65">
        <v>1373.7</v>
      </c>
      <c r="E27" s="63">
        <v>1467.79</v>
      </c>
      <c r="F27" s="76">
        <f>(D27-E27)/E27</f>
        <v>-6.410317552238394E-2</v>
      </c>
      <c r="G27" s="65">
        <v>213</v>
      </c>
      <c r="H27" s="63">
        <v>4</v>
      </c>
      <c r="I27" s="63">
        <f>G27/H27</f>
        <v>53.25</v>
      </c>
      <c r="J27" s="63">
        <v>1</v>
      </c>
      <c r="K27" s="63">
        <v>11</v>
      </c>
      <c r="L27" s="65">
        <v>89183.360000000001</v>
      </c>
      <c r="M27" s="65">
        <v>14309</v>
      </c>
      <c r="N27" s="61">
        <v>44393</v>
      </c>
      <c r="O27" s="60" t="s">
        <v>64</v>
      </c>
      <c r="P27" s="57"/>
      <c r="Q27" s="88"/>
      <c r="R27" s="88"/>
      <c r="S27" s="88"/>
      <c r="T27" s="88"/>
      <c r="U27" s="89"/>
      <c r="V27" s="89"/>
      <c r="W27" s="56"/>
      <c r="X27" s="90"/>
      <c r="Y27" s="90"/>
      <c r="Z27" s="89"/>
    </row>
    <row r="28" spans="1:26" ht="25.35" customHeight="1">
      <c r="A28" s="59">
        <v>14</v>
      </c>
      <c r="B28" s="93">
        <v>10</v>
      </c>
      <c r="C28" s="45" t="s">
        <v>257</v>
      </c>
      <c r="D28" s="65">
        <v>892.35</v>
      </c>
      <c r="E28" s="63">
        <v>2975.91</v>
      </c>
      <c r="F28" s="76">
        <f>(D28-E28)/E28</f>
        <v>-0.70014214139540509</v>
      </c>
      <c r="G28" s="65">
        <v>172</v>
      </c>
      <c r="H28" s="63">
        <v>10</v>
      </c>
      <c r="I28" s="63">
        <f>G28/H28</f>
        <v>17.2</v>
      </c>
      <c r="J28" s="63">
        <v>3</v>
      </c>
      <c r="K28" s="63">
        <v>4</v>
      </c>
      <c r="L28" s="65">
        <v>22704.69</v>
      </c>
      <c r="M28" s="65">
        <v>5021</v>
      </c>
      <c r="N28" s="61">
        <v>44442</v>
      </c>
      <c r="O28" s="60" t="s">
        <v>258</v>
      </c>
      <c r="P28" s="57"/>
      <c r="Q28" s="88"/>
      <c r="R28" s="88"/>
      <c r="S28" s="88"/>
      <c r="T28" s="88"/>
      <c r="U28" s="89"/>
      <c r="V28" s="89"/>
      <c r="W28" s="56"/>
      <c r="X28" s="90"/>
      <c r="Y28" s="90"/>
      <c r="Z28" s="89"/>
    </row>
    <row r="29" spans="1:26" ht="25.35" customHeight="1">
      <c r="A29" s="59">
        <v>15</v>
      </c>
      <c r="B29" s="93" t="s">
        <v>56</v>
      </c>
      <c r="C29" s="45" t="s">
        <v>288</v>
      </c>
      <c r="D29" s="65">
        <v>771.8</v>
      </c>
      <c r="E29" s="63" t="s">
        <v>30</v>
      </c>
      <c r="F29" s="63" t="s">
        <v>30</v>
      </c>
      <c r="G29" s="65">
        <v>107</v>
      </c>
      <c r="H29" s="63">
        <v>19</v>
      </c>
      <c r="I29" s="63">
        <f>G29/H29</f>
        <v>5.6315789473684212</v>
      </c>
      <c r="J29" s="63">
        <v>5</v>
      </c>
      <c r="K29" s="63">
        <v>1</v>
      </c>
      <c r="L29" s="65">
        <v>771.8</v>
      </c>
      <c r="M29" s="65">
        <v>107</v>
      </c>
      <c r="N29" s="61">
        <v>44463</v>
      </c>
      <c r="O29" s="60" t="s">
        <v>289</v>
      </c>
      <c r="P29" s="57"/>
      <c r="Q29" s="88"/>
      <c r="R29" s="88"/>
      <c r="S29" s="88"/>
      <c r="T29" s="88"/>
      <c r="U29" s="89"/>
      <c r="V29" s="89"/>
      <c r="W29" s="56"/>
      <c r="X29" s="90"/>
      <c r="Y29" s="90"/>
      <c r="Z29" s="89"/>
    </row>
    <row r="30" spans="1:26" ht="25.35" customHeight="1">
      <c r="A30" s="59">
        <v>16</v>
      </c>
      <c r="B30" s="59">
        <v>12</v>
      </c>
      <c r="C30" s="45" t="s">
        <v>226</v>
      </c>
      <c r="D30" s="65">
        <v>747.6</v>
      </c>
      <c r="E30" s="63">
        <v>1816.6000000000001</v>
      </c>
      <c r="F30" s="76">
        <f t="shared" ref="F30:F35" si="1">(D30-E30)/E30</f>
        <v>-0.58846196190685895</v>
      </c>
      <c r="G30" s="65">
        <v>125</v>
      </c>
      <c r="H30" s="63" t="s">
        <v>30</v>
      </c>
      <c r="I30" s="63" t="s">
        <v>30</v>
      </c>
      <c r="J30" s="63">
        <v>4</v>
      </c>
      <c r="K30" s="63">
        <v>7</v>
      </c>
      <c r="L30" s="65">
        <v>41690.370000000003</v>
      </c>
      <c r="M30" s="65">
        <v>7577</v>
      </c>
      <c r="N30" s="61">
        <v>44421</v>
      </c>
      <c r="O30" s="60" t="s">
        <v>227</v>
      </c>
      <c r="P30" s="57"/>
      <c r="Q30" s="88"/>
      <c r="R30" s="88"/>
      <c r="S30" s="88"/>
      <c r="T30" s="88"/>
      <c r="U30" s="89"/>
      <c r="V30" s="89"/>
      <c r="W30" s="56"/>
      <c r="X30" s="90"/>
      <c r="Y30" s="90"/>
      <c r="Z30" s="89"/>
    </row>
    <row r="31" spans="1:26" ht="25.35" customHeight="1">
      <c r="A31" s="59">
        <v>17</v>
      </c>
      <c r="B31" s="59">
        <v>11</v>
      </c>
      <c r="C31" s="45" t="s">
        <v>255</v>
      </c>
      <c r="D31" s="65">
        <v>737.3</v>
      </c>
      <c r="E31" s="63">
        <v>2366.1999999999998</v>
      </c>
      <c r="F31" s="76">
        <f t="shared" si="1"/>
        <v>-0.68840334713887241</v>
      </c>
      <c r="G31" s="65">
        <v>110</v>
      </c>
      <c r="H31" s="63">
        <v>3</v>
      </c>
      <c r="I31" s="63">
        <f>G31/H31</f>
        <v>36.666666666666664</v>
      </c>
      <c r="J31" s="63">
        <v>2</v>
      </c>
      <c r="K31" s="63">
        <v>4</v>
      </c>
      <c r="L31" s="65">
        <v>15659.59</v>
      </c>
      <c r="M31" s="65">
        <v>2610</v>
      </c>
      <c r="N31" s="61">
        <v>44442</v>
      </c>
      <c r="O31" s="60" t="s">
        <v>27</v>
      </c>
      <c r="P31" s="57"/>
      <c r="Q31" s="88"/>
      <c r="R31" s="88"/>
      <c r="S31" s="88"/>
      <c r="T31" s="88"/>
      <c r="U31" s="89"/>
      <c r="V31" s="89"/>
      <c r="W31" s="56"/>
      <c r="X31" s="90"/>
      <c r="Y31" s="90"/>
      <c r="Z31" s="89"/>
    </row>
    <row r="32" spans="1:26" ht="25.35" customHeight="1">
      <c r="A32" s="59">
        <v>18</v>
      </c>
      <c r="B32" s="59">
        <v>15</v>
      </c>
      <c r="C32" s="45" t="s">
        <v>208</v>
      </c>
      <c r="D32" s="65">
        <v>687.7</v>
      </c>
      <c r="E32" s="63">
        <v>1181.9999999999998</v>
      </c>
      <c r="F32" s="76">
        <f t="shared" si="1"/>
        <v>-0.41818950930626042</v>
      </c>
      <c r="G32" s="65">
        <v>100</v>
      </c>
      <c r="H32" s="63">
        <v>2</v>
      </c>
      <c r="I32" s="63">
        <f>G32/H32</f>
        <v>50</v>
      </c>
      <c r="J32" s="63">
        <v>1</v>
      </c>
      <c r="K32" s="63">
        <v>9</v>
      </c>
      <c r="L32" s="65">
        <v>178383.09</v>
      </c>
      <c r="M32" s="65">
        <v>28304</v>
      </c>
      <c r="N32" s="61">
        <v>44407</v>
      </c>
      <c r="O32" s="77" t="s">
        <v>207</v>
      </c>
      <c r="P32" s="57"/>
      <c r="Q32" s="88"/>
      <c r="R32" s="88"/>
      <c r="S32" s="88"/>
      <c r="T32" s="88"/>
      <c r="U32" s="89"/>
      <c r="V32" s="89"/>
      <c r="W32" s="56"/>
      <c r="X32" s="90"/>
      <c r="Y32" s="90"/>
      <c r="Z32" s="89"/>
    </row>
    <row r="33" spans="1:26" ht="25.35" customHeight="1">
      <c r="A33" s="59">
        <v>19</v>
      </c>
      <c r="B33" s="59">
        <v>18</v>
      </c>
      <c r="C33" s="45" t="s">
        <v>280</v>
      </c>
      <c r="D33" s="65">
        <v>351.3</v>
      </c>
      <c r="E33" s="63">
        <v>430.45</v>
      </c>
      <c r="F33" s="76">
        <f t="shared" si="1"/>
        <v>-0.18387733766988032</v>
      </c>
      <c r="G33" s="65">
        <v>51</v>
      </c>
      <c r="H33" s="63" t="s">
        <v>30</v>
      </c>
      <c r="I33" s="63" t="s">
        <v>30</v>
      </c>
      <c r="J33" s="63" t="s">
        <v>30</v>
      </c>
      <c r="K33" s="63">
        <v>2</v>
      </c>
      <c r="L33" s="65">
        <v>1426.1</v>
      </c>
      <c r="M33" s="65">
        <v>215</v>
      </c>
      <c r="N33" s="61">
        <v>44456</v>
      </c>
      <c r="O33" s="60" t="s">
        <v>279</v>
      </c>
      <c r="P33" s="57"/>
      <c r="Q33" s="88"/>
      <c r="R33" s="88"/>
      <c r="S33" s="88"/>
      <c r="T33" s="88"/>
      <c r="U33" s="89"/>
      <c r="V33" s="89"/>
      <c r="W33" s="56"/>
      <c r="X33" s="90"/>
      <c r="Y33" s="90"/>
      <c r="Z33" s="89"/>
    </row>
    <row r="34" spans="1:26" ht="25.35" customHeight="1">
      <c r="A34" s="59">
        <v>20</v>
      </c>
      <c r="B34" s="59">
        <v>19</v>
      </c>
      <c r="C34" s="45" t="s">
        <v>186</v>
      </c>
      <c r="D34" s="65">
        <v>309.58999999999997</v>
      </c>
      <c r="E34" s="63">
        <v>391.88</v>
      </c>
      <c r="F34" s="76">
        <f t="shared" si="1"/>
        <v>-0.2099877513524549</v>
      </c>
      <c r="G34" s="65">
        <v>57</v>
      </c>
      <c r="H34" s="63">
        <v>2</v>
      </c>
      <c r="I34" s="63">
        <f>G34/H34</f>
        <v>28.5</v>
      </c>
      <c r="J34" s="63">
        <v>1</v>
      </c>
      <c r="K34" s="63">
        <v>11</v>
      </c>
      <c r="L34" s="65">
        <v>158264.74</v>
      </c>
      <c r="M34" s="65">
        <v>32749</v>
      </c>
      <c r="N34" s="61">
        <v>44393</v>
      </c>
      <c r="O34" s="60" t="s">
        <v>34</v>
      </c>
      <c r="P34" s="57"/>
      <c r="Q34" s="88"/>
      <c r="R34" s="88"/>
      <c r="S34" s="88"/>
      <c r="T34" s="88"/>
      <c r="U34" s="89"/>
      <c r="V34" s="89"/>
      <c r="W34" s="56"/>
      <c r="X34" s="90"/>
      <c r="Y34" s="90"/>
      <c r="Z34" s="89"/>
    </row>
    <row r="35" spans="1:26" ht="25.35" customHeight="1">
      <c r="A35" s="16"/>
      <c r="B35" s="16"/>
      <c r="C35" s="39" t="s">
        <v>76</v>
      </c>
      <c r="D35" s="58">
        <f>SUM(D23:D34)</f>
        <v>167297.40000000002</v>
      </c>
      <c r="E35" s="58">
        <f t="shared" ref="E35:G35" si="2">SUM(E23:E34)</f>
        <v>227771.48000000007</v>
      </c>
      <c r="F35" s="108">
        <f t="shared" si="1"/>
        <v>-0.26550330181812065</v>
      </c>
      <c r="G35" s="58">
        <f t="shared" si="2"/>
        <v>27592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59">
        <v>20</v>
      </c>
      <c r="C37" s="64" t="s">
        <v>101</v>
      </c>
      <c r="D37" s="65">
        <v>278</v>
      </c>
      <c r="E37" s="65">
        <v>357</v>
      </c>
      <c r="F37" s="76">
        <f t="shared" ref="F37:F42" si="3">(D37-E37)/E37</f>
        <v>-0.22128851540616246</v>
      </c>
      <c r="G37" s="65">
        <v>51</v>
      </c>
      <c r="H37" s="63" t="s">
        <v>30</v>
      </c>
      <c r="I37" s="63" t="s">
        <v>30</v>
      </c>
      <c r="J37" s="63">
        <v>1</v>
      </c>
      <c r="K37" s="63">
        <v>18</v>
      </c>
      <c r="L37" s="65">
        <v>12821</v>
      </c>
      <c r="M37" s="65">
        <v>2282</v>
      </c>
      <c r="N37" s="61">
        <v>44330</v>
      </c>
      <c r="O37" s="60" t="s">
        <v>102</v>
      </c>
      <c r="P37" s="57"/>
      <c r="Q37" s="88"/>
      <c r="R37" s="88"/>
      <c r="S37" s="88"/>
      <c r="T37" s="88"/>
      <c r="U37" s="89"/>
      <c r="V37" s="89"/>
      <c r="W37" s="56"/>
      <c r="X37" s="90"/>
      <c r="Y37" s="90"/>
      <c r="Z37" s="89"/>
    </row>
    <row r="38" spans="1:26" ht="25.35" customHeight="1">
      <c r="A38" s="59">
        <v>22</v>
      </c>
      <c r="B38" s="59">
        <v>16</v>
      </c>
      <c r="C38" s="45" t="s">
        <v>229</v>
      </c>
      <c r="D38" s="65">
        <v>115</v>
      </c>
      <c r="E38" s="63">
        <v>908</v>
      </c>
      <c r="F38" s="76">
        <f t="shared" si="3"/>
        <v>-0.87334801762114533</v>
      </c>
      <c r="G38" s="65">
        <v>20</v>
      </c>
      <c r="H38" s="63">
        <v>2</v>
      </c>
      <c r="I38" s="63">
        <f>G38/H38</f>
        <v>10</v>
      </c>
      <c r="J38" s="63">
        <v>2</v>
      </c>
      <c r="K38" s="63">
        <v>7</v>
      </c>
      <c r="L38" s="65">
        <v>10713.86</v>
      </c>
      <c r="M38" s="65">
        <v>2295</v>
      </c>
      <c r="N38" s="61">
        <v>44421</v>
      </c>
      <c r="O38" s="60" t="s">
        <v>37</v>
      </c>
      <c r="P38" s="57"/>
      <c r="Q38" s="88"/>
      <c r="R38" s="88"/>
      <c r="S38" s="88"/>
      <c r="T38" s="88"/>
      <c r="U38" s="89"/>
      <c r="V38" s="89"/>
      <c r="W38" s="56"/>
      <c r="X38" s="90"/>
      <c r="Y38" s="90"/>
      <c r="Z38" s="89"/>
    </row>
    <row r="39" spans="1:26" ht="25.35" customHeight="1">
      <c r="A39" s="59">
        <v>23</v>
      </c>
      <c r="B39" s="59">
        <v>24</v>
      </c>
      <c r="C39" s="45" t="s">
        <v>250</v>
      </c>
      <c r="D39" s="65">
        <v>110</v>
      </c>
      <c r="E39" s="63">
        <v>110</v>
      </c>
      <c r="F39" s="76">
        <f t="shared" si="3"/>
        <v>0</v>
      </c>
      <c r="G39" s="65">
        <v>20</v>
      </c>
      <c r="H39" s="63">
        <v>2</v>
      </c>
      <c r="I39" s="63">
        <f>G39/H39</f>
        <v>10</v>
      </c>
      <c r="J39" s="63">
        <v>1</v>
      </c>
      <c r="K39" s="63">
        <v>5</v>
      </c>
      <c r="L39" s="65">
        <v>12559.89</v>
      </c>
      <c r="M39" s="65">
        <v>2368</v>
      </c>
      <c r="N39" s="61">
        <v>44435</v>
      </c>
      <c r="O39" s="60" t="s">
        <v>37</v>
      </c>
      <c r="P39" s="57"/>
      <c r="Q39" s="88"/>
      <c r="R39" s="88"/>
      <c r="S39" s="88"/>
      <c r="T39" s="88"/>
      <c r="U39" s="89"/>
      <c r="V39" s="89"/>
      <c r="W39" s="56"/>
      <c r="X39" s="90"/>
      <c r="Y39" s="90"/>
      <c r="Z39" s="89"/>
    </row>
    <row r="40" spans="1:26" ht="25.35" customHeight="1">
      <c r="A40" s="59">
        <v>24</v>
      </c>
      <c r="B40" s="59">
        <v>17</v>
      </c>
      <c r="C40" s="45" t="s">
        <v>261</v>
      </c>
      <c r="D40" s="65">
        <v>100.7</v>
      </c>
      <c r="E40" s="63">
        <v>645.47</v>
      </c>
      <c r="F40" s="76">
        <f t="shared" si="3"/>
        <v>-0.84398965095201939</v>
      </c>
      <c r="G40" s="65">
        <v>26</v>
      </c>
      <c r="H40" s="63">
        <v>9</v>
      </c>
      <c r="I40" s="63">
        <f>G40/H40</f>
        <v>2.8888888888888888</v>
      </c>
      <c r="J40" s="63">
        <v>4</v>
      </c>
      <c r="K40" s="63">
        <v>3</v>
      </c>
      <c r="L40" s="65">
        <v>4070.44</v>
      </c>
      <c r="M40" s="65">
        <v>958</v>
      </c>
      <c r="N40" s="61">
        <v>44449</v>
      </c>
      <c r="O40" s="60" t="s">
        <v>27</v>
      </c>
      <c r="P40" s="57"/>
      <c r="Q40" s="88"/>
      <c r="R40" s="88"/>
      <c r="S40" s="88"/>
      <c r="T40" s="88"/>
      <c r="U40" s="89"/>
      <c r="V40" s="89"/>
      <c r="W40" s="56"/>
      <c r="X40" s="90"/>
      <c r="Y40" s="90"/>
      <c r="Z40" s="89"/>
    </row>
    <row r="41" spans="1:26" ht="25.35" customHeight="1">
      <c r="A41" s="59">
        <v>25</v>
      </c>
      <c r="B41" s="93">
        <v>22</v>
      </c>
      <c r="C41" s="78" t="s">
        <v>220</v>
      </c>
      <c r="D41" s="65">
        <v>35</v>
      </c>
      <c r="E41" s="63">
        <v>167</v>
      </c>
      <c r="F41" s="76">
        <f t="shared" si="3"/>
        <v>-0.79041916167664672</v>
      </c>
      <c r="G41" s="65">
        <v>9</v>
      </c>
      <c r="H41" s="63" t="s">
        <v>30</v>
      </c>
      <c r="I41" s="63" t="s">
        <v>30</v>
      </c>
      <c r="J41" s="63">
        <v>1</v>
      </c>
      <c r="K41" s="63">
        <v>7</v>
      </c>
      <c r="L41" s="65">
        <v>3804</v>
      </c>
      <c r="M41" s="65">
        <v>677</v>
      </c>
      <c r="N41" s="61">
        <v>44414</v>
      </c>
      <c r="O41" s="60" t="s">
        <v>221</v>
      </c>
      <c r="P41" s="57"/>
      <c r="R41" s="62"/>
      <c r="T41" s="57"/>
      <c r="U41" s="56"/>
      <c r="V41" s="56"/>
      <c r="W41" s="57"/>
      <c r="X41" s="56"/>
      <c r="Y41" s="56"/>
      <c r="Z41" s="56"/>
    </row>
    <row r="42" spans="1:26" ht="25.35" customHeight="1">
      <c r="A42" s="16"/>
      <c r="B42" s="16"/>
      <c r="C42" s="39" t="s">
        <v>278</v>
      </c>
      <c r="D42" s="58">
        <f>SUM(D35:D41)</f>
        <v>167936.10000000003</v>
      </c>
      <c r="E42" s="58">
        <f t="shared" ref="E42:G42" si="4">SUM(E35:E41)</f>
        <v>229958.95000000007</v>
      </c>
      <c r="F42" s="108">
        <f t="shared" si="3"/>
        <v>-0.26971270307157003</v>
      </c>
      <c r="G42" s="58">
        <f t="shared" si="4"/>
        <v>27718</v>
      </c>
      <c r="H42" s="58"/>
      <c r="I42" s="19"/>
      <c r="J42" s="18"/>
      <c r="K42" s="20"/>
      <c r="L42" s="21"/>
      <c r="M42" s="25"/>
      <c r="N42" s="22"/>
      <c r="O42" s="77"/>
    </row>
    <row r="43" spans="1:26" ht="23.1" customHeight="1"/>
    <row r="44" spans="1:26" ht="17.25" customHeight="1"/>
    <row r="45" spans="1:26" ht="16.5" customHeight="1"/>
    <row r="58" spans="16:18">
      <c r="R58" s="57"/>
    </row>
    <row r="61" spans="16:18">
      <c r="P61" s="57"/>
    </row>
    <row r="65" ht="12" customHeight="1"/>
  </sheetData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90E07-8632-414A-9C6B-FC62ED32FE3F}">
  <dimension ref="A1:Z66"/>
  <sheetViews>
    <sheetView topLeftCell="A25" zoomScale="60" zoomScaleNormal="60" workbookViewId="0">
      <selection activeCell="A39" sqref="A39:XFD39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8" width="8.5546875" style="55" customWidth="1"/>
    <col min="19" max="19" width="16" style="55" customWidth="1"/>
    <col min="20" max="20" width="8.109375" style="55" customWidth="1"/>
    <col min="21" max="21" width="12.33203125" style="55" customWidth="1"/>
    <col min="22" max="22" width="11.88671875" style="55" bestFit="1" customWidth="1"/>
    <col min="23" max="23" width="8.88671875" style="55"/>
    <col min="24" max="24" width="13.6640625" style="55" customWidth="1"/>
    <col min="25" max="25" width="14.88671875" style="55" customWidth="1"/>
    <col min="26" max="26" width="12" style="55" bestFit="1" customWidth="1"/>
    <col min="27" max="16384" width="8.88671875" style="55"/>
  </cols>
  <sheetData>
    <row r="1" spans="1:26" ht="19.5" customHeight="1">
      <c r="E1" s="2" t="s">
        <v>272</v>
      </c>
      <c r="F1" s="2"/>
      <c r="G1" s="2"/>
      <c r="H1" s="2"/>
      <c r="I1" s="2"/>
    </row>
    <row r="2" spans="1:26" ht="19.5" customHeight="1">
      <c r="E2" s="2" t="s">
        <v>273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270</v>
      </c>
      <c r="E6" s="4" t="s">
        <v>265</v>
      </c>
      <c r="F6" s="177"/>
      <c r="G6" s="4" t="s">
        <v>265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52"/>
      <c r="E9" s="152"/>
      <c r="F9" s="176" t="s">
        <v>15</v>
      </c>
      <c r="G9" s="152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Y9" s="57"/>
      <c r="Z9" s="56"/>
    </row>
    <row r="10" spans="1:26">
      <c r="A10" s="174"/>
      <c r="B10" s="174"/>
      <c r="C10" s="177"/>
      <c r="D10" s="153" t="s">
        <v>271</v>
      </c>
      <c r="E10" s="153" t="s">
        <v>266</v>
      </c>
      <c r="F10" s="177"/>
      <c r="G10" s="153" t="s">
        <v>266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Y10" s="57"/>
      <c r="Z10" s="56"/>
    </row>
    <row r="11" spans="1:26">
      <c r="A11" s="174"/>
      <c r="B11" s="174"/>
      <c r="C11" s="177"/>
      <c r="D11" s="153" t="s">
        <v>14</v>
      </c>
      <c r="E11" s="4" t="s">
        <v>14</v>
      </c>
      <c r="F11" s="177"/>
      <c r="G11" s="153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Y11" s="57"/>
      <c r="Z11" s="56"/>
    </row>
    <row r="12" spans="1:26" ht="15.6" customHeight="1" thickBot="1">
      <c r="A12" s="174"/>
      <c r="B12" s="175"/>
      <c r="C12" s="178"/>
      <c r="D12" s="154"/>
      <c r="E12" s="5" t="s">
        <v>2</v>
      </c>
      <c r="F12" s="178"/>
      <c r="G12" s="154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56"/>
      <c r="X12" s="90"/>
      <c r="Y12" s="90"/>
      <c r="Z12" s="89"/>
    </row>
    <row r="13" spans="1:26" ht="25.35" customHeight="1">
      <c r="A13" s="59">
        <v>1</v>
      </c>
      <c r="B13" s="59" t="s">
        <v>56</v>
      </c>
      <c r="C13" s="45" t="s">
        <v>274</v>
      </c>
      <c r="D13" s="65">
        <v>96210.94</v>
      </c>
      <c r="E13" s="63" t="s">
        <v>30</v>
      </c>
      <c r="F13" s="63" t="s">
        <v>30</v>
      </c>
      <c r="G13" s="65">
        <v>13333</v>
      </c>
      <c r="H13" s="63">
        <v>144</v>
      </c>
      <c r="I13" s="63">
        <f>G13/H13</f>
        <v>92.590277777777771</v>
      </c>
      <c r="J13" s="63">
        <v>17</v>
      </c>
      <c r="K13" s="63">
        <v>1</v>
      </c>
      <c r="L13" s="65">
        <v>109873.88</v>
      </c>
      <c r="M13" s="65">
        <v>15219</v>
      </c>
      <c r="N13" s="61">
        <v>44456</v>
      </c>
      <c r="O13" s="60" t="s">
        <v>34</v>
      </c>
      <c r="P13" s="57"/>
      <c r="Q13" s="88"/>
      <c r="R13" s="88"/>
      <c r="S13" s="88"/>
      <c r="T13" s="88"/>
      <c r="U13" s="89"/>
      <c r="V13" s="89"/>
      <c r="W13" s="56"/>
      <c r="X13" s="90"/>
      <c r="Y13" s="90"/>
      <c r="Z13" s="89"/>
    </row>
    <row r="14" spans="1:26" ht="25.35" customHeight="1">
      <c r="A14" s="59">
        <v>2</v>
      </c>
      <c r="B14" s="59" t="s">
        <v>56</v>
      </c>
      <c r="C14" s="45" t="s">
        <v>275</v>
      </c>
      <c r="D14" s="65">
        <v>58122.559999999998</v>
      </c>
      <c r="E14" s="63" t="s">
        <v>30</v>
      </c>
      <c r="F14" s="63" t="s">
        <v>30</v>
      </c>
      <c r="G14" s="65">
        <v>11912</v>
      </c>
      <c r="H14" s="63">
        <v>154</v>
      </c>
      <c r="I14" s="63">
        <f>G14/H14</f>
        <v>77.350649350649348</v>
      </c>
      <c r="J14" s="63">
        <v>20</v>
      </c>
      <c r="K14" s="63">
        <v>1</v>
      </c>
      <c r="L14" s="65">
        <v>59270</v>
      </c>
      <c r="M14" s="65">
        <v>12140</v>
      </c>
      <c r="N14" s="61">
        <v>44456</v>
      </c>
      <c r="O14" s="77" t="s">
        <v>47</v>
      </c>
      <c r="P14" s="57"/>
      <c r="Q14" s="88"/>
      <c r="R14" s="88"/>
      <c r="S14" s="88"/>
      <c r="T14" s="88"/>
      <c r="U14" s="89"/>
      <c r="V14" s="89"/>
      <c r="W14" s="56"/>
      <c r="X14" s="90"/>
      <c r="Y14" s="90"/>
      <c r="Z14" s="89"/>
    </row>
    <row r="15" spans="1:26" ht="25.35" customHeight="1">
      <c r="A15" s="59">
        <v>3</v>
      </c>
      <c r="B15" s="59" t="s">
        <v>56</v>
      </c>
      <c r="C15" s="45" t="s">
        <v>277</v>
      </c>
      <c r="D15" s="65">
        <v>16918.53</v>
      </c>
      <c r="E15" s="63" t="s">
        <v>30</v>
      </c>
      <c r="F15" s="63" t="s">
        <v>30</v>
      </c>
      <c r="G15" s="65">
        <v>2872</v>
      </c>
      <c r="H15" s="63">
        <v>97</v>
      </c>
      <c r="I15" s="63">
        <f>G15/H15</f>
        <v>29.608247422680414</v>
      </c>
      <c r="J15" s="63">
        <v>14</v>
      </c>
      <c r="K15" s="63">
        <v>1</v>
      </c>
      <c r="L15" s="65">
        <v>16918.53</v>
      </c>
      <c r="M15" s="65">
        <v>2872</v>
      </c>
      <c r="N15" s="61">
        <v>44456</v>
      </c>
      <c r="O15" s="60" t="s">
        <v>276</v>
      </c>
      <c r="P15" s="57"/>
      <c r="Q15" s="88"/>
      <c r="R15" s="88"/>
      <c r="S15" s="88"/>
      <c r="T15" s="88"/>
      <c r="U15" s="89"/>
      <c r="V15" s="89"/>
      <c r="W15" s="56"/>
      <c r="X15" s="90"/>
      <c r="Y15" s="90"/>
      <c r="Z15" s="89"/>
    </row>
    <row r="16" spans="1:26" ht="25.35" customHeight="1">
      <c r="A16" s="59">
        <v>4</v>
      </c>
      <c r="B16" s="59">
        <v>1</v>
      </c>
      <c r="C16" s="45" t="s">
        <v>263</v>
      </c>
      <c r="D16" s="65">
        <v>15940</v>
      </c>
      <c r="E16" s="63">
        <v>18862</v>
      </c>
      <c r="F16" s="76">
        <f t="shared" ref="F16:F23" si="0">(D16-E16)/E16</f>
        <v>-0.15491464319796416</v>
      </c>
      <c r="G16" s="65">
        <v>2527</v>
      </c>
      <c r="H16" s="63" t="s">
        <v>30</v>
      </c>
      <c r="I16" s="63" t="s">
        <v>30</v>
      </c>
      <c r="J16" s="63">
        <v>15</v>
      </c>
      <c r="K16" s="63">
        <v>2</v>
      </c>
      <c r="L16" s="65">
        <v>56943</v>
      </c>
      <c r="M16" s="65">
        <v>9138</v>
      </c>
      <c r="N16" s="61">
        <v>44449</v>
      </c>
      <c r="O16" s="60" t="s">
        <v>31</v>
      </c>
      <c r="P16" s="57"/>
      <c r="Q16" s="88"/>
      <c r="R16" s="88"/>
      <c r="S16" s="88"/>
      <c r="T16" s="88"/>
      <c r="U16" s="89"/>
      <c r="V16" s="89"/>
      <c r="W16" s="56"/>
      <c r="X16" s="90"/>
      <c r="Y16" s="90"/>
      <c r="Z16" s="89"/>
    </row>
    <row r="17" spans="1:26" ht="25.35" customHeight="1">
      <c r="A17" s="59">
        <v>5</v>
      </c>
      <c r="B17" s="59">
        <v>2</v>
      </c>
      <c r="C17" s="45" t="s">
        <v>259</v>
      </c>
      <c r="D17" s="65">
        <v>10018.17</v>
      </c>
      <c r="E17" s="63">
        <v>16278.83</v>
      </c>
      <c r="F17" s="76">
        <f t="shared" si="0"/>
        <v>-0.38458906444750635</v>
      </c>
      <c r="G17" s="65">
        <v>1589</v>
      </c>
      <c r="H17" s="63">
        <v>61</v>
      </c>
      <c r="I17" s="63">
        <f t="shared" ref="I17:I22" si="1">G17/H17</f>
        <v>26.049180327868854</v>
      </c>
      <c r="J17" s="63">
        <v>9</v>
      </c>
      <c r="K17" s="63">
        <v>3</v>
      </c>
      <c r="L17" s="65">
        <v>70281</v>
      </c>
      <c r="M17" s="65">
        <v>10852</v>
      </c>
      <c r="N17" s="61">
        <v>44442</v>
      </c>
      <c r="O17" s="60" t="s">
        <v>32</v>
      </c>
      <c r="P17" s="57"/>
      <c r="Q17" s="88"/>
      <c r="R17" s="88"/>
      <c r="S17" s="88"/>
      <c r="T17" s="88"/>
      <c r="U17" s="89"/>
      <c r="V17" s="89"/>
      <c r="W17" s="56"/>
      <c r="X17" s="90"/>
      <c r="Y17" s="90"/>
      <c r="Z17" s="89"/>
    </row>
    <row r="18" spans="1:26" ht="25.35" customHeight="1">
      <c r="A18" s="59">
        <v>6</v>
      </c>
      <c r="B18" s="59">
        <v>3</v>
      </c>
      <c r="C18" s="45" t="s">
        <v>232</v>
      </c>
      <c r="D18" s="65">
        <v>9958.41</v>
      </c>
      <c r="E18" s="63">
        <v>8781.44</v>
      </c>
      <c r="F18" s="76">
        <f t="shared" si="0"/>
        <v>0.13402927082574148</v>
      </c>
      <c r="G18" s="65">
        <v>2002</v>
      </c>
      <c r="H18" s="63">
        <v>74</v>
      </c>
      <c r="I18" s="63">
        <f t="shared" si="1"/>
        <v>27.054054054054053</v>
      </c>
      <c r="J18" s="63">
        <v>10</v>
      </c>
      <c r="K18" s="63">
        <v>5</v>
      </c>
      <c r="L18" s="65">
        <v>146472</v>
      </c>
      <c r="M18" s="65">
        <v>31772</v>
      </c>
      <c r="N18" s="61">
        <v>44428</v>
      </c>
      <c r="O18" s="60" t="s">
        <v>113</v>
      </c>
      <c r="P18" s="57"/>
      <c r="Q18" s="88"/>
      <c r="R18" s="88"/>
      <c r="S18" s="88"/>
      <c r="T18" s="88"/>
      <c r="U18" s="89"/>
      <c r="V18" s="89"/>
      <c r="W18" s="56"/>
      <c r="X18" s="90"/>
      <c r="Y18" s="90"/>
      <c r="Z18" s="89"/>
    </row>
    <row r="19" spans="1:26" ht="25.35" customHeight="1">
      <c r="A19" s="59">
        <v>7</v>
      </c>
      <c r="B19" s="59">
        <v>4</v>
      </c>
      <c r="C19" s="45" t="s">
        <v>230</v>
      </c>
      <c r="D19" s="65">
        <v>9057.9599999999991</v>
      </c>
      <c r="E19" s="63">
        <v>6886.66</v>
      </c>
      <c r="F19" s="76">
        <f t="shared" si="0"/>
        <v>0.3152907214818213</v>
      </c>
      <c r="G19" s="65">
        <v>1388</v>
      </c>
      <c r="H19" s="63">
        <v>42</v>
      </c>
      <c r="I19" s="63">
        <f t="shared" si="1"/>
        <v>33.047619047619051</v>
      </c>
      <c r="J19" s="63">
        <v>7</v>
      </c>
      <c r="K19" s="63">
        <v>6</v>
      </c>
      <c r="L19" s="65">
        <v>139657</v>
      </c>
      <c r="M19" s="65">
        <v>22654</v>
      </c>
      <c r="N19" s="61">
        <v>44421</v>
      </c>
      <c r="O19" s="77" t="s">
        <v>32</v>
      </c>
      <c r="P19" s="57"/>
      <c r="Q19" s="88"/>
      <c r="R19" s="88"/>
      <c r="S19" s="88"/>
      <c r="T19" s="88"/>
      <c r="U19" s="89"/>
      <c r="V19" s="89"/>
      <c r="W19" s="56"/>
      <c r="X19" s="90"/>
      <c r="Y19" s="90"/>
      <c r="Z19" s="89"/>
    </row>
    <row r="20" spans="1:26" ht="25.35" customHeight="1">
      <c r="A20" s="59">
        <v>8</v>
      </c>
      <c r="B20" s="59">
        <v>5</v>
      </c>
      <c r="C20" s="45" t="s">
        <v>256</v>
      </c>
      <c r="D20" s="65">
        <v>5349</v>
      </c>
      <c r="E20" s="63">
        <v>5629</v>
      </c>
      <c r="F20" s="76">
        <f t="shared" si="0"/>
        <v>-4.9742405400604012E-2</v>
      </c>
      <c r="G20" s="65">
        <v>783</v>
      </c>
      <c r="H20" s="63">
        <v>19</v>
      </c>
      <c r="I20" s="63">
        <f t="shared" si="1"/>
        <v>41.210526315789473</v>
      </c>
      <c r="J20" s="63">
        <v>7</v>
      </c>
      <c r="K20" s="63">
        <v>3</v>
      </c>
      <c r="L20" s="65">
        <v>31520.720000000001</v>
      </c>
      <c r="M20" s="65">
        <v>4923</v>
      </c>
      <c r="N20" s="61">
        <v>44442</v>
      </c>
      <c r="O20" s="60" t="s">
        <v>34</v>
      </c>
      <c r="P20" s="57"/>
      <c r="Q20" s="88"/>
      <c r="R20" s="88"/>
      <c r="S20" s="88"/>
      <c r="T20" s="88"/>
      <c r="U20" s="89"/>
      <c r="V20" s="89"/>
      <c r="W20" s="56"/>
      <c r="X20" s="90"/>
      <c r="Y20" s="90"/>
      <c r="Z20" s="89"/>
    </row>
    <row r="21" spans="1:26" ht="25.35" customHeight="1">
      <c r="A21" s="59">
        <v>9</v>
      </c>
      <c r="B21" s="59">
        <v>7</v>
      </c>
      <c r="C21" s="45" t="s">
        <v>199</v>
      </c>
      <c r="D21" s="65">
        <v>4623.04</v>
      </c>
      <c r="E21" s="63">
        <v>3951.26</v>
      </c>
      <c r="F21" s="76">
        <f t="shared" si="0"/>
        <v>0.17001665291577869</v>
      </c>
      <c r="G21" s="65">
        <v>888</v>
      </c>
      <c r="H21" s="63">
        <v>25</v>
      </c>
      <c r="I21" s="63">
        <f t="shared" si="1"/>
        <v>35.520000000000003</v>
      </c>
      <c r="J21" s="63">
        <v>6</v>
      </c>
      <c r="K21" s="63">
        <v>9</v>
      </c>
      <c r="L21" s="65">
        <v>221137</v>
      </c>
      <c r="M21" s="65">
        <v>47817</v>
      </c>
      <c r="N21" s="61">
        <v>44400</v>
      </c>
      <c r="O21" s="60" t="s">
        <v>32</v>
      </c>
      <c r="P21" s="57"/>
      <c r="Q21" s="88"/>
      <c r="R21" s="88"/>
      <c r="S21" s="88"/>
      <c r="T21" s="88"/>
      <c r="U21" s="89"/>
      <c r="V21" s="89"/>
      <c r="W21" s="56"/>
      <c r="X21" s="90"/>
      <c r="Y21" s="90"/>
      <c r="Z21" s="89"/>
    </row>
    <row r="22" spans="1:26" ht="25.35" customHeight="1">
      <c r="A22" s="59">
        <v>10</v>
      </c>
      <c r="B22" s="59">
        <v>6</v>
      </c>
      <c r="C22" s="45" t="s">
        <v>257</v>
      </c>
      <c r="D22" s="65">
        <v>2975.91</v>
      </c>
      <c r="E22" s="63">
        <v>4138.07</v>
      </c>
      <c r="F22" s="76">
        <f t="shared" si="0"/>
        <v>-0.28084590159180484</v>
      </c>
      <c r="G22" s="65">
        <v>606</v>
      </c>
      <c r="H22" s="63">
        <v>43</v>
      </c>
      <c r="I22" s="63">
        <f t="shared" si="1"/>
        <v>14.093023255813954</v>
      </c>
      <c r="J22" s="63">
        <v>5</v>
      </c>
      <c r="K22" s="63">
        <v>3</v>
      </c>
      <c r="L22" s="65">
        <v>21122.05</v>
      </c>
      <c r="M22" s="65">
        <v>4684</v>
      </c>
      <c r="N22" s="61">
        <v>44442</v>
      </c>
      <c r="O22" s="60" t="s">
        <v>258</v>
      </c>
      <c r="P22" s="57"/>
      <c r="Q22" s="88"/>
      <c r="R22" s="88"/>
      <c r="S22" s="88"/>
      <c r="T22" s="88"/>
      <c r="U22" s="89"/>
      <c r="V22" s="89"/>
      <c r="W22" s="56"/>
      <c r="X22" s="90"/>
      <c r="Y22" s="90"/>
      <c r="Z22" s="89"/>
    </row>
    <row r="23" spans="1:26" ht="25.35" customHeight="1">
      <c r="A23" s="16"/>
      <c r="B23" s="16"/>
      <c r="C23" s="39" t="s">
        <v>29</v>
      </c>
      <c r="D23" s="58">
        <f>SUM(D13:D22)</f>
        <v>229174.52000000002</v>
      </c>
      <c r="E23" s="58">
        <f t="shared" ref="E23:G23" si="2">SUM(E13:E22)</f>
        <v>64527.260000000009</v>
      </c>
      <c r="F23" s="108">
        <f t="shared" si="0"/>
        <v>2.5515923037798287</v>
      </c>
      <c r="G23" s="58">
        <f t="shared" si="2"/>
        <v>37900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93">
        <v>8</v>
      </c>
      <c r="C25" s="45" t="s">
        <v>255</v>
      </c>
      <c r="D25" s="65">
        <v>2366.1999999999998</v>
      </c>
      <c r="E25" s="63">
        <v>2318.81</v>
      </c>
      <c r="F25" s="76">
        <f t="shared" ref="F25:F35" si="3">(D25-E25)/E25</f>
        <v>2.0437207015667466E-2</v>
      </c>
      <c r="G25" s="65">
        <v>363</v>
      </c>
      <c r="H25" s="63">
        <v>13</v>
      </c>
      <c r="I25" s="63">
        <f>G25/H25</f>
        <v>27.923076923076923</v>
      </c>
      <c r="J25" s="63">
        <v>4</v>
      </c>
      <c r="K25" s="63">
        <v>3</v>
      </c>
      <c r="L25" s="65">
        <v>14191.1</v>
      </c>
      <c r="M25" s="65">
        <v>2363</v>
      </c>
      <c r="N25" s="61">
        <v>44442</v>
      </c>
      <c r="O25" s="60" t="s">
        <v>27</v>
      </c>
      <c r="P25" s="57"/>
      <c r="Q25" s="88"/>
      <c r="R25" s="88"/>
      <c r="S25" s="88"/>
      <c r="T25" s="88"/>
      <c r="U25" s="89"/>
      <c r="V25" s="89"/>
      <c r="W25" s="56"/>
      <c r="X25" s="90"/>
      <c r="Y25" s="90"/>
      <c r="Z25" s="89"/>
    </row>
    <row r="26" spans="1:26" ht="25.35" customHeight="1">
      <c r="A26" s="59">
        <v>12</v>
      </c>
      <c r="B26" s="59">
        <v>13</v>
      </c>
      <c r="C26" s="45" t="s">
        <v>226</v>
      </c>
      <c r="D26" s="65">
        <v>1816.6000000000001</v>
      </c>
      <c r="E26" s="63">
        <v>1237.69</v>
      </c>
      <c r="F26" s="76">
        <f t="shared" si="3"/>
        <v>0.46773424686310794</v>
      </c>
      <c r="G26" s="65">
        <v>282</v>
      </c>
      <c r="H26" s="63" t="s">
        <v>30</v>
      </c>
      <c r="I26" s="63" t="s">
        <v>30</v>
      </c>
      <c r="J26" s="63">
        <v>4</v>
      </c>
      <c r="K26" s="63">
        <v>6</v>
      </c>
      <c r="L26" s="65">
        <v>39974.44</v>
      </c>
      <c r="M26" s="65">
        <v>7259</v>
      </c>
      <c r="N26" s="61">
        <v>44421</v>
      </c>
      <c r="O26" s="60" t="s">
        <v>227</v>
      </c>
      <c r="P26" s="57"/>
      <c r="Q26" s="88"/>
      <c r="R26" s="88"/>
      <c r="S26" s="88"/>
      <c r="T26" s="88"/>
      <c r="U26" s="89"/>
      <c r="V26" s="89"/>
      <c r="W26" s="56"/>
      <c r="X26" s="90"/>
      <c r="Y26" s="90"/>
      <c r="Z26" s="89"/>
    </row>
    <row r="27" spans="1:26" ht="25.35" customHeight="1">
      <c r="A27" s="59">
        <v>13</v>
      </c>
      <c r="B27" s="59">
        <v>12</v>
      </c>
      <c r="C27" s="45" t="s">
        <v>187</v>
      </c>
      <c r="D27" s="65">
        <v>1467.79</v>
      </c>
      <c r="E27" s="63">
        <v>1311.42</v>
      </c>
      <c r="F27" s="76">
        <f t="shared" si="3"/>
        <v>0.11923716277012694</v>
      </c>
      <c r="G27" s="65">
        <v>214</v>
      </c>
      <c r="H27" s="63">
        <v>3</v>
      </c>
      <c r="I27" s="63">
        <f>G27/H27</f>
        <v>71.333333333333329</v>
      </c>
      <c r="J27" s="63">
        <v>1</v>
      </c>
      <c r="K27" s="63">
        <v>10</v>
      </c>
      <c r="L27" s="65">
        <v>87051.66</v>
      </c>
      <c r="M27" s="65">
        <v>13983</v>
      </c>
      <c r="N27" s="61">
        <v>44393</v>
      </c>
      <c r="O27" s="60" t="s">
        <v>64</v>
      </c>
      <c r="P27" s="57"/>
      <c r="Q27" s="88"/>
      <c r="R27" s="88"/>
      <c r="S27" s="88"/>
      <c r="T27" s="88"/>
      <c r="U27" s="89"/>
      <c r="V27" s="89"/>
      <c r="W27" s="56"/>
      <c r="X27" s="90"/>
      <c r="Y27" s="90"/>
      <c r="Z27" s="89"/>
    </row>
    <row r="28" spans="1:26" ht="25.35" customHeight="1">
      <c r="A28" s="59">
        <v>14</v>
      </c>
      <c r="B28" s="59">
        <v>10</v>
      </c>
      <c r="C28" s="45" t="s">
        <v>264</v>
      </c>
      <c r="D28" s="65">
        <v>1221</v>
      </c>
      <c r="E28" s="63">
        <v>1520</v>
      </c>
      <c r="F28" s="76">
        <f t="shared" si="3"/>
        <v>-0.19671052631578947</v>
      </c>
      <c r="G28" s="65">
        <v>188</v>
      </c>
      <c r="H28" s="63" t="s">
        <v>30</v>
      </c>
      <c r="I28" s="63" t="s">
        <v>30</v>
      </c>
      <c r="J28" s="63">
        <v>2</v>
      </c>
      <c r="K28" s="63">
        <v>2</v>
      </c>
      <c r="L28" s="65">
        <v>3833</v>
      </c>
      <c r="M28" s="65">
        <v>636</v>
      </c>
      <c r="N28" s="61">
        <v>44449</v>
      </c>
      <c r="O28" s="60" t="s">
        <v>31</v>
      </c>
      <c r="P28" s="57"/>
      <c r="Q28" s="88"/>
      <c r="R28" s="88"/>
      <c r="S28" s="88"/>
      <c r="T28" s="88"/>
      <c r="U28" s="89"/>
      <c r="V28" s="89"/>
      <c r="W28" s="56"/>
      <c r="X28" s="90"/>
      <c r="Y28" s="90"/>
      <c r="Z28" s="89"/>
    </row>
    <row r="29" spans="1:26" ht="25.35" customHeight="1">
      <c r="A29" s="59">
        <v>15</v>
      </c>
      <c r="B29" s="59">
        <v>18</v>
      </c>
      <c r="C29" s="45" t="s">
        <v>208</v>
      </c>
      <c r="D29" s="65">
        <v>1181.9999999999998</v>
      </c>
      <c r="E29" s="63">
        <v>841.75</v>
      </c>
      <c r="F29" s="76">
        <f t="shared" si="3"/>
        <v>0.40421740421740393</v>
      </c>
      <c r="G29" s="65">
        <v>186</v>
      </c>
      <c r="H29" s="63">
        <v>6</v>
      </c>
      <c r="I29" s="63">
        <f>G29/H29</f>
        <v>31</v>
      </c>
      <c r="J29" s="63">
        <v>44</v>
      </c>
      <c r="K29" s="63">
        <v>8</v>
      </c>
      <c r="L29" s="65">
        <v>177825.28999999998</v>
      </c>
      <c r="M29" s="65">
        <v>28217</v>
      </c>
      <c r="N29" s="61">
        <v>44407</v>
      </c>
      <c r="O29" s="77" t="s">
        <v>207</v>
      </c>
      <c r="P29" s="57"/>
      <c r="Q29" s="88"/>
      <c r="R29" s="88"/>
      <c r="S29" s="88"/>
      <c r="T29" s="88"/>
      <c r="U29" s="89"/>
      <c r="V29" s="89"/>
      <c r="W29" s="56"/>
      <c r="X29" s="90"/>
      <c r="Y29" s="90"/>
      <c r="Z29" s="89"/>
    </row>
    <row r="30" spans="1:26" ht="25.35" customHeight="1">
      <c r="A30" s="59">
        <v>16</v>
      </c>
      <c r="B30" s="59">
        <v>14</v>
      </c>
      <c r="C30" s="45" t="s">
        <v>229</v>
      </c>
      <c r="D30" s="65">
        <v>908</v>
      </c>
      <c r="E30" s="63">
        <v>851</v>
      </c>
      <c r="F30" s="76">
        <f t="shared" si="3"/>
        <v>6.6980023501762631E-2</v>
      </c>
      <c r="G30" s="65">
        <v>206</v>
      </c>
      <c r="H30" s="63">
        <v>4</v>
      </c>
      <c r="I30" s="63">
        <f>G30/H30</f>
        <v>51.5</v>
      </c>
      <c r="J30" s="63">
        <v>2</v>
      </c>
      <c r="K30" s="63">
        <v>6</v>
      </c>
      <c r="L30" s="65">
        <v>10218.76</v>
      </c>
      <c r="M30" s="65">
        <v>2194</v>
      </c>
      <c r="N30" s="61">
        <v>44421</v>
      </c>
      <c r="O30" s="60" t="s">
        <v>37</v>
      </c>
      <c r="P30" s="57"/>
      <c r="Q30" s="88"/>
      <c r="R30" s="88"/>
      <c r="S30" s="88"/>
      <c r="T30" s="88"/>
      <c r="U30" s="89"/>
      <c r="V30" s="89"/>
      <c r="W30" s="56"/>
      <c r="X30" s="90"/>
      <c r="Y30" s="90"/>
      <c r="Z30" s="89"/>
    </row>
    <row r="31" spans="1:26" ht="25.35" customHeight="1">
      <c r="A31" s="59">
        <v>17</v>
      </c>
      <c r="B31" s="59">
        <v>9</v>
      </c>
      <c r="C31" s="45" t="s">
        <v>261</v>
      </c>
      <c r="D31" s="65">
        <v>645.47</v>
      </c>
      <c r="E31" s="63">
        <v>2217.5500000000002</v>
      </c>
      <c r="F31" s="76">
        <f t="shared" si="3"/>
        <v>-0.70892651800410367</v>
      </c>
      <c r="G31" s="65">
        <v>153</v>
      </c>
      <c r="H31" s="63">
        <v>23</v>
      </c>
      <c r="I31" s="63">
        <f>G31/H31</f>
        <v>6.6521739130434785</v>
      </c>
      <c r="J31" s="63">
        <v>10</v>
      </c>
      <c r="K31" s="63">
        <v>2</v>
      </c>
      <c r="L31" s="65">
        <v>3837.54</v>
      </c>
      <c r="M31" s="65">
        <v>897</v>
      </c>
      <c r="N31" s="61">
        <v>44449</v>
      </c>
      <c r="O31" s="60" t="s">
        <v>27</v>
      </c>
      <c r="P31" s="57"/>
      <c r="Q31" s="88"/>
      <c r="R31" s="88"/>
      <c r="S31" s="88"/>
      <c r="T31" s="88"/>
      <c r="U31" s="89"/>
      <c r="V31" s="89"/>
      <c r="W31" s="56"/>
      <c r="X31" s="90"/>
      <c r="Y31" s="90"/>
      <c r="Z31" s="89"/>
    </row>
    <row r="32" spans="1:26" ht="25.35" customHeight="1">
      <c r="A32" s="59">
        <v>18</v>
      </c>
      <c r="B32" s="59" t="s">
        <v>56</v>
      </c>
      <c r="C32" s="45" t="s">
        <v>280</v>
      </c>
      <c r="D32" s="65">
        <v>430.45</v>
      </c>
      <c r="E32" s="63" t="s">
        <v>30</v>
      </c>
      <c r="F32" s="63" t="s">
        <v>30</v>
      </c>
      <c r="G32" s="65">
        <v>67</v>
      </c>
      <c r="H32" s="63" t="s">
        <v>30</v>
      </c>
      <c r="I32" s="63" t="s">
        <v>30</v>
      </c>
      <c r="J32" s="63" t="s">
        <v>30</v>
      </c>
      <c r="K32" s="63">
        <v>1</v>
      </c>
      <c r="L32" s="65">
        <v>430.45</v>
      </c>
      <c r="M32" s="65">
        <v>67</v>
      </c>
      <c r="N32" s="61">
        <v>44456</v>
      </c>
      <c r="O32" s="60" t="s">
        <v>279</v>
      </c>
      <c r="P32" s="57"/>
      <c r="Q32" s="88"/>
      <c r="R32" s="88"/>
      <c r="S32" s="88"/>
      <c r="T32" s="88"/>
      <c r="U32" s="89"/>
      <c r="V32" s="89"/>
      <c r="W32" s="56"/>
      <c r="X32" s="90"/>
      <c r="Y32" s="90"/>
      <c r="Z32" s="89"/>
    </row>
    <row r="33" spans="1:26" ht="25.35" customHeight="1">
      <c r="A33" s="59">
        <v>19</v>
      </c>
      <c r="B33" s="59">
        <v>17</v>
      </c>
      <c r="C33" s="45" t="s">
        <v>186</v>
      </c>
      <c r="D33" s="65">
        <v>391.88</v>
      </c>
      <c r="E33" s="63">
        <v>525.97</v>
      </c>
      <c r="F33" s="76">
        <f t="shared" si="3"/>
        <v>-0.25493849459094631</v>
      </c>
      <c r="G33" s="65">
        <v>74</v>
      </c>
      <c r="H33" s="63">
        <v>2</v>
      </c>
      <c r="I33" s="63">
        <f>G33/H33</f>
        <v>37</v>
      </c>
      <c r="J33" s="63">
        <v>1</v>
      </c>
      <c r="K33" s="63">
        <v>10</v>
      </c>
      <c r="L33" s="65">
        <v>157947.15</v>
      </c>
      <c r="M33" s="65">
        <v>32690</v>
      </c>
      <c r="N33" s="61">
        <v>44393</v>
      </c>
      <c r="O33" s="60" t="s">
        <v>34</v>
      </c>
      <c r="P33" s="57"/>
      <c r="Q33" s="88"/>
      <c r="R33" s="88"/>
      <c r="S33" s="88"/>
      <c r="T33" s="88"/>
      <c r="U33" s="89"/>
      <c r="V33" s="89"/>
      <c r="W33" s="56"/>
      <c r="X33" s="90"/>
      <c r="Y33" s="90"/>
      <c r="Z33" s="89"/>
    </row>
    <row r="34" spans="1:26" ht="25.35" customHeight="1">
      <c r="A34" s="59">
        <v>20</v>
      </c>
      <c r="B34" s="59">
        <v>20</v>
      </c>
      <c r="C34" s="64" t="s">
        <v>101</v>
      </c>
      <c r="D34" s="65">
        <v>357</v>
      </c>
      <c r="E34" s="65">
        <v>258</v>
      </c>
      <c r="F34" s="76">
        <f t="shared" si="3"/>
        <v>0.38372093023255816</v>
      </c>
      <c r="G34" s="65">
        <v>60</v>
      </c>
      <c r="H34" s="63" t="s">
        <v>30</v>
      </c>
      <c r="I34" s="63" t="s">
        <v>30</v>
      </c>
      <c r="J34" s="63">
        <v>1</v>
      </c>
      <c r="K34" s="63">
        <v>17</v>
      </c>
      <c r="L34" s="65">
        <f>12011.83+D34</f>
        <v>12368.83</v>
      </c>
      <c r="M34" s="65">
        <f>2142+G34</f>
        <v>2202</v>
      </c>
      <c r="N34" s="61">
        <v>44330</v>
      </c>
      <c r="O34" s="60" t="s">
        <v>102</v>
      </c>
      <c r="P34" s="57"/>
      <c r="Q34" s="88"/>
      <c r="R34" s="88"/>
      <c r="S34" s="88"/>
      <c r="T34" s="88"/>
      <c r="U34" s="89"/>
      <c r="V34" s="89"/>
      <c r="W34" s="56"/>
      <c r="X34" s="90"/>
      <c r="Y34" s="90"/>
      <c r="Z34" s="89"/>
    </row>
    <row r="35" spans="1:26" ht="25.35" customHeight="1">
      <c r="A35" s="16"/>
      <c r="B35" s="16"/>
      <c r="C35" s="39" t="s">
        <v>76</v>
      </c>
      <c r="D35" s="58">
        <f>SUM(D23:D34)</f>
        <v>239960.91000000006</v>
      </c>
      <c r="E35" s="58">
        <f t="shared" ref="E35:G35" si="4">SUM(E23:E34)</f>
        <v>75609.450000000012</v>
      </c>
      <c r="F35" s="108">
        <f t="shared" si="3"/>
        <v>2.1736893999361193</v>
      </c>
      <c r="G35" s="58">
        <f t="shared" si="4"/>
        <v>39693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59">
        <v>19</v>
      </c>
      <c r="C37" s="45" t="s">
        <v>249</v>
      </c>
      <c r="D37" s="65">
        <v>168</v>
      </c>
      <c r="E37" s="63">
        <v>314.89999999999998</v>
      </c>
      <c r="F37" s="76">
        <f>(D37-E37)/E37</f>
        <v>-0.46649730073039058</v>
      </c>
      <c r="G37" s="65">
        <v>35</v>
      </c>
      <c r="H37" s="63">
        <v>2</v>
      </c>
      <c r="I37" s="63">
        <f>G37/H37</f>
        <v>17.5</v>
      </c>
      <c r="J37" s="63">
        <v>2</v>
      </c>
      <c r="K37" s="63">
        <v>4</v>
      </c>
      <c r="L37" s="65">
        <v>8823</v>
      </c>
      <c r="M37" s="65">
        <v>1690</v>
      </c>
      <c r="N37" s="61">
        <v>44435</v>
      </c>
      <c r="O37" s="60" t="s">
        <v>33</v>
      </c>
      <c r="P37" s="57"/>
      <c r="Q37" s="88"/>
      <c r="R37" s="88"/>
      <c r="S37" s="88"/>
      <c r="T37" s="88"/>
      <c r="U37" s="89"/>
      <c r="V37" s="89"/>
      <c r="W37" s="56"/>
      <c r="X37" s="90"/>
      <c r="Y37" s="90"/>
      <c r="Z37" s="89"/>
    </row>
    <row r="38" spans="1:26" ht="25.35" customHeight="1">
      <c r="A38" s="59">
        <v>22</v>
      </c>
      <c r="B38" s="59">
        <v>27</v>
      </c>
      <c r="C38" s="45" t="s">
        <v>220</v>
      </c>
      <c r="D38" s="65">
        <v>167</v>
      </c>
      <c r="E38" s="63">
        <v>33</v>
      </c>
      <c r="F38" s="76">
        <f t="shared" ref="F38:F43" si="5">(D38-E38)/E38</f>
        <v>4.0606060606060606</v>
      </c>
      <c r="G38" s="65">
        <v>25</v>
      </c>
      <c r="H38" s="63" t="s">
        <v>30</v>
      </c>
      <c r="I38" s="63" t="s">
        <v>30</v>
      </c>
      <c r="J38" s="63">
        <v>1</v>
      </c>
      <c r="K38" s="63">
        <v>7</v>
      </c>
      <c r="L38" s="65">
        <v>3719.73</v>
      </c>
      <c r="M38" s="65">
        <v>661</v>
      </c>
      <c r="N38" s="61">
        <v>44414</v>
      </c>
      <c r="O38" s="60" t="s">
        <v>221</v>
      </c>
      <c r="P38" s="57"/>
      <c r="Q38" s="88"/>
      <c r="R38" s="88"/>
      <c r="S38" s="88"/>
      <c r="T38" s="88"/>
      <c r="U38" s="89"/>
      <c r="V38" s="89"/>
      <c r="W38" s="56"/>
      <c r="X38" s="90"/>
      <c r="Y38" s="90"/>
      <c r="Z38" s="89"/>
    </row>
    <row r="39" spans="1:26" ht="25.35" customHeight="1">
      <c r="A39" s="59">
        <v>23</v>
      </c>
      <c r="B39" s="107">
        <v>26</v>
      </c>
      <c r="C39" s="81" t="s">
        <v>67</v>
      </c>
      <c r="D39" s="65">
        <v>128</v>
      </c>
      <c r="E39" s="63">
        <v>42</v>
      </c>
      <c r="F39" s="76">
        <f t="shared" si="5"/>
        <v>2.0476190476190474</v>
      </c>
      <c r="G39" s="65">
        <v>24</v>
      </c>
      <c r="H39" s="63">
        <v>1</v>
      </c>
      <c r="I39" s="63">
        <f>G39/H39</f>
        <v>24</v>
      </c>
      <c r="J39" s="63">
        <v>1</v>
      </c>
      <c r="K39" s="63" t="s">
        <v>30</v>
      </c>
      <c r="L39" s="65">
        <v>24044</v>
      </c>
      <c r="M39" s="65">
        <v>4252</v>
      </c>
      <c r="N39" s="61">
        <v>44323</v>
      </c>
      <c r="O39" s="60" t="s">
        <v>32</v>
      </c>
      <c r="P39" s="57"/>
      <c r="Q39" s="88"/>
      <c r="R39" s="88"/>
      <c r="S39" s="88"/>
      <c r="T39" s="88"/>
      <c r="U39" s="89"/>
      <c r="V39" s="89"/>
      <c r="W39" s="56"/>
      <c r="X39" s="90"/>
      <c r="Y39" s="90"/>
      <c r="Z39" s="89"/>
    </row>
    <row r="40" spans="1:26" ht="25.35" customHeight="1">
      <c r="A40" s="59">
        <v>24</v>
      </c>
      <c r="B40" s="93">
        <v>15</v>
      </c>
      <c r="C40" s="78" t="s">
        <v>250</v>
      </c>
      <c r="D40" s="65">
        <v>110</v>
      </c>
      <c r="E40" s="63">
        <v>585.9</v>
      </c>
      <c r="F40" s="76">
        <f t="shared" si="5"/>
        <v>-0.81225465096432836</v>
      </c>
      <c r="G40" s="65">
        <v>22</v>
      </c>
      <c r="H40" s="63">
        <v>1</v>
      </c>
      <c r="I40" s="63">
        <f>G40/H40</f>
        <v>22</v>
      </c>
      <c r="J40" s="63">
        <v>1</v>
      </c>
      <c r="K40" s="63">
        <v>4</v>
      </c>
      <c r="L40" s="65">
        <v>12335.24</v>
      </c>
      <c r="M40" s="65">
        <v>2326</v>
      </c>
      <c r="N40" s="61">
        <v>44435</v>
      </c>
      <c r="O40" s="60" t="s">
        <v>37</v>
      </c>
      <c r="P40" s="57"/>
      <c r="R40" s="62"/>
      <c r="T40" s="57"/>
      <c r="U40" s="56"/>
      <c r="V40" s="56"/>
      <c r="W40" s="57"/>
      <c r="X40" s="56"/>
      <c r="Y40" s="56"/>
      <c r="Z40" s="56"/>
    </row>
    <row r="41" spans="1:26" ht="25.35" customHeight="1">
      <c r="A41" s="59">
        <v>25</v>
      </c>
      <c r="B41" s="59">
        <v>11</v>
      </c>
      <c r="C41" s="45" t="s">
        <v>262</v>
      </c>
      <c r="D41" s="65">
        <v>46.6</v>
      </c>
      <c r="E41" s="63">
        <v>1427.4</v>
      </c>
      <c r="F41" s="76">
        <f t="shared" si="5"/>
        <v>-0.96735322964831172</v>
      </c>
      <c r="G41" s="65">
        <v>12</v>
      </c>
      <c r="H41" s="63">
        <v>4</v>
      </c>
      <c r="I41" s="63">
        <f>G41/H41</f>
        <v>3</v>
      </c>
      <c r="J41" s="63">
        <v>3</v>
      </c>
      <c r="K41" s="63">
        <v>2</v>
      </c>
      <c r="L41" s="65">
        <v>2713</v>
      </c>
      <c r="M41" s="65">
        <v>468</v>
      </c>
      <c r="N41" s="61">
        <v>44449</v>
      </c>
      <c r="O41" s="60" t="s">
        <v>33</v>
      </c>
      <c r="P41" s="57"/>
      <c r="Q41" s="88"/>
      <c r="R41" s="88"/>
      <c r="S41" s="88"/>
      <c r="T41" s="88"/>
      <c r="U41" s="89"/>
      <c r="V41" s="89"/>
      <c r="W41" s="56"/>
      <c r="X41" s="90"/>
      <c r="Y41" s="90"/>
      <c r="Z41" s="89"/>
    </row>
    <row r="42" spans="1:26" ht="25.35" customHeight="1">
      <c r="A42" s="59">
        <v>26</v>
      </c>
      <c r="B42" s="93">
        <v>28</v>
      </c>
      <c r="C42" s="45" t="s">
        <v>234</v>
      </c>
      <c r="D42" s="65">
        <v>45</v>
      </c>
      <c r="E42" s="63">
        <v>24</v>
      </c>
      <c r="F42" s="76">
        <f t="shared" si="5"/>
        <v>0.875</v>
      </c>
      <c r="G42" s="65">
        <v>7</v>
      </c>
      <c r="H42" s="63" t="s">
        <v>30</v>
      </c>
      <c r="I42" s="63" t="s">
        <v>30</v>
      </c>
      <c r="J42" s="63">
        <v>1</v>
      </c>
      <c r="K42" s="63">
        <v>6</v>
      </c>
      <c r="L42" s="65">
        <v>2001.57</v>
      </c>
      <c r="M42" s="65">
        <v>374</v>
      </c>
      <c r="N42" s="61">
        <v>44421</v>
      </c>
      <c r="O42" s="77" t="s">
        <v>102</v>
      </c>
      <c r="P42" s="57"/>
      <c r="Q42" s="88"/>
      <c r="R42" s="88"/>
      <c r="S42" s="88"/>
      <c r="T42" s="88"/>
      <c r="U42" s="88"/>
      <c r="V42" s="89"/>
      <c r="W42" s="89"/>
      <c r="X42" s="90"/>
      <c r="Y42" s="90"/>
      <c r="Z42" s="56"/>
    </row>
    <row r="43" spans="1:26" ht="25.35" customHeight="1">
      <c r="A43" s="16"/>
      <c r="B43" s="16"/>
      <c r="C43" s="39" t="s">
        <v>176</v>
      </c>
      <c r="D43" s="58">
        <f>SUM(D35:D42)</f>
        <v>240625.51000000007</v>
      </c>
      <c r="E43" s="58">
        <f t="shared" ref="E43:G43" si="6">SUM(E35:E42)</f>
        <v>78036.649999999994</v>
      </c>
      <c r="F43" s="108">
        <f t="shared" si="5"/>
        <v>2.0834935892301898</v>
      </c>
      <c r="G43" s="58">
        <f t="shared" si="6"/>
        <v>39818</v>
      </c>
      <c r="H43" s="58"/>
      <c r="I43" s="19"/>
      <c r="J43" s="18"/>
      <c r="K43" s="20"/>
      <c r="L43" s="21"/>
      <c r="M43" s="25"/>
      <c r="N43" s="22"/>
      <c r="O43" s="77"/>
    </row>
    <row r="44" spans="1:26" ht="23.1" customHeight="1"/>
    <row r="45" spans="1:26" ht="17.25" customHeight="1"/>
    <row r="46" spans="1:26" ht="16.5" customHeight="1"/>
    <row r="59" spans="16:18">
      <c r="R59" s="57"/>
    </row>
    <row r="62" spans="16:18">
      <c r="P62" s="57"/>
    </row>
    <row r="66" ht="12" customHeight="1"/>
  </sheetData>
  <sortState xmlns:xlrd2="http://schemas.microsoft.com/office/spreadsheetml/2017/richdata2" ref="B13:O42">
    <sortCondition descending="1" ref="D13:D42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EC679-4D88-4B54-A429-510B2CBAF9B1}">
  <dimension ref="A1:Z69"/>
  <sheetViews>
    <sheetView topLeftCell="A10" zoomScale="60" zoomScaleNormal="60" workbookViewId="0">
      <selection activeCell="O38" sqref="O38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8" width="8.5546875" style="55" customWidth="1"/>
    <col min="19" max="19" width="16" style="55" customWidth="1"/>
    <col min="20" max="20" width="8.109375" style="55" customWidth="1"/>
    <col min="21" max="21" width="12.33203125" style="55" customWidth="1"/>
    <col min="22" max="22" width="11.88671875" style="55" bestFit="1" customWidth="1"/>
    <col min="23" max="23" width="8.88671875" style="55"/>
    <col min="24" max="24" width="14.88671875" style="55" customWidth="1"/>
    <col min="25" max="25" width="13.6640625" style="55" customWidth="1"/>
    <col min="26" max="26" width="12" style="55" bestFit="1" customWidth="1"/>
    <col min="27" max="16384" width="8.88671875" style="55"/>
  </cols>
  <sheetData>
    <row r="1" spans="1:26" ht="19.5" customHeight="1">
      <c r="E1" s="2" t="s">
        <v>267</v>
      </c>
      <c r="F1" s="2"/>
      <c r="G1" s="2"/>
      <c r="H1" s="2"/>
      <c r="I1" s="2"/>
    </row>
    <row r="2" spans="1:26" ht="19.5" customHeight="1">
      <c r="E2" s="2" t="s">
        <v>268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265</v>
      </c>
      <c r="E6" s="4" t="s">
        <v>251</v>
      </c>
      <c r="F6" s="177"/>
      <c r="G6" s="4" t="s">
        <v>265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49"/>
      <c r="E9" s="149"/>
      <c r="F9" s="176" t="s">
        <v>15</v>
      </c>
      <c r="G9" s="149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7"/>
      <c r="Y9" s="56"/>
      <c r="Z9" s="56"/>
    </row>
    <row r="10" spans="1:26">
      <c r="A10" s="174"/>
      <c r="B10" s="174"/>
      <c r="C10" s="177"/>
      <c r="D10" s="150" t="s">
        <v>266</v>
      </c>
      <c r="E10" s="150" t="s">
        <v>252</v>
      </c>
      <c r="F10" s="177"/>
      <c r="G10" s="150" t="s">
        <v>266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7"/>
      <c r="Y10" s="56"/>
      <c r="Z10" s="56"/>
    </row>
    <row r="11" spans="1:26">
      <c r="A11" s="174"/>
      <c r="B11" s="174"/>
      <c r="C11" s="177"/>
      <c r="D11" s="150" t="s">
        <v>14</v>
      </c>
      <c r="E11" s="4" t="s">
        <v>14</v>
      </c>
      <c r="F11" s="177"/>
      <c r="G11" s="150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7"/>
      <c r="Y11" s="56"/>
      <c r="Z11" s="56"/>
    </row>
    <row r="12" spans="1:26" ht="15.6" customHeight="1" thickBot="1">
      <c r="A12" s="174"/>
      <c r="B12" s="175"/>
      <c r="C12" s="178"/>
      <c r="D12" s="151"/>
      <c r="E12" s="5" t="s">
        <v>2</v>
      </c>
      <c r="F12" s="178"/>
      <c r="G12" s="151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56"/>
      <c r="X12" s="90"/>
      <c r="Y12" s="90"/>
      <c r="Z12" s="89"/>
    </row>
    <row r="13" spans="1:26" ht="25.35" customHeight="1">
      <c r="A13" s="59">
        <v>1</v>
      </c>
      <c r="B13" s="59" t="s">
        <v>56</v>
      </c>
      <c r="C13" s="45" t="s">
        <v>263</v>
      </c>
      <c r="D13" s="65">
        <v>18862</v>
      </c>
      <c r="E13" s="63" t="s">
        <v>30</v>
      </c>
      <c r="F13" s="63" t="s">
        <v>30</v>
      </c>
      <c r="G13" s="65">
        <v>2953</v>
      </c>
      <c r="H13" s="63" t="s">
        <v>30</v>
      </c>
      <c r="I13" s="63" t="s">
        <v>30</v>
      </c>
      <c r="J13" s="63">
        <v>16</v>
      </c>
      <c r="K13" s="63">
        <v>1</v>
      </c>
      <c r="L13" s="65">
        <v>24938</v>
      </c>
      <c r="M13" s="65">
        <v>3839</v>
      </c>
      <c r="N13" s="61">
        <v>44449</v>
      </c>
      <c r="O13" s="60" t="s">
        <v>31</v>
      </c>
      <c r="P13" s="57"/>
      <c r="Q13" s="88"/>
      <c r="R13" s="88"/>
      <c r="S13" s="88"/>
      <c r="T13" s="88"/>
      <c r="U13" s="89"/>
      <c r="V13" s="89"/>
      <c r="W13" s="56"/>
      <c r="X13" s="90"/>
      <c r="Y13" s="90"/>
      <c r="Z13" s="89"/>
    </row>
    <row r="14" spans="1:26" ht="25.35" customHeight="1">
      <c r="A14" s="59">
        <v>2</v>
      </c>
      <c r="B14" s="59">
        <v>1</v>
      </c>
      <c r="C14" s="45" t="s">
        <v>259</v>
      </c>
      <c r="D14" s="65">
        <v>16278.83</v>
      </c>
      <c r="E14" s="63">
        <v>25129.83</v>
      </c>
      <c r="F14" s="76">
        <f t="shared" ref="F14:F20" si="0">(D14-E14)/E14</f>
        <v>-0.35221089836262326</v>
      </c>
      <c r="G14" s="65">
        <v>2336</v>
      </c>
      <c r="H14" s="63">
        <v>55</v>
      </c>
      <c r="I14" s="63">
        <f t="shared" ref="I14:I21" si="1">G14/H14</f>
        <v>42.472727272727276</v>
      </c>
      <c r="J14" s="63">
        <v>15</v>
      </c>
      <c r="K14" s="63">
        <v>2</v>
      </c>
      <c r="L14" s="65">
        <v>52070</v>
      </c>
      <c r="M14" s="65">
        <v>7963</v>
      </c>
      <c r="N14" s="61">
        <v>44442</v>
      </c>
      <c r="O14" s="77" t="s">
        <v>32</v>
      </c>
      <c r="P14" s="57"/>
      <c r="Q14" s="88"/>
      <c r="R14" s="88"/>
      <c r="S14" s="88"/>
      <c r="T14" s="88"/>
      <c r="U14" s="89"/>
      <c r="V14" s="89"/>
      <c r="W14" s="56"/>
      <c r="X14" s="90"/>
      <c r="Y14" s="90"/>
      <c r="Z14" s="89"/>
    </row>
    <row r="15" spans="1:26" ht="25.35" customHeight="1">
      <c r="A15" s="59">
        <v>3</v>
      </c>
      <c r="B15" s="59">
        <v>2</v>
      </c>
      <c r="C15" s="45" t="s">
        <v>232</v>
      </c>
      <c r="D15" s="65">
        <v>8781.44</v>
      </c>
      <c r="E15" s="63">
        <v>14310.49</v>
      </c>
      <c r="F15" s="76">
        <f t="shared" si="0"/>
        <v>-0.3863634299035183</v>
      </c>
      <c r="G15" s="65">
        <v>1715</v>
      </c>
      <c r="H15" s="63">
        <v>103</v>
      </c>
      <c r="I15" s="63">
        <f t="shared" si="1"/>
        <v>16.650485436893202</v>
      </c>
      <c r="J15" s="63">
        <v>11</v>
      </c>
      <c r="K15" s="63">
        <v>4</v>
      </c>
      <c r="L15" s="65">
        <v>133130</v>
      </c>
      <c r="M15" s="65">
        <v>29030</v>
      </c>
      <c r="N15" s="61">
        <v>44428</v>
      </c>
      <c r="O15" s="60" t="s">
        <v>113</v>
      </c>
      <c r="P15" s="57"/>
      <c r="Q15" s="88"/>
      <c r="R15" s="88"/>
      <c r="S15" s="88"/>
      <c r="T15" s="88"/>
      <c r="U15" s="89"/>
      <c r="V15" s="89"/>
      <c r="W15" s="56"/>
      <c r="X15" s="90"/>
      <c r="Y15" s="90"/>
      <c r="Z15" s="89"/>
    </row>
    <row r="16" spans="1:26" ht="25.35" customHeight="1">
      <c r="A16" s="59">
        <v>4</v>
      </c>
      <c r="B16" s="59">
        <v>3</v>
      </c>
      <c r="C16" s="45" t="s">
        <v>230</v>
      </c>
      <c r="D16" s="65">
        <v>6886.66</v>
      </c>
      <c r="E16" s="63">
        <v>9574.19</v>
      </c>
      <c r="F16" s="76">
        <f t="shared" si="0"/>
        <v>-0.28070573071977895</v>
      </c>
      <c r="G16" s="65">
        <v>1057</v>
      </c>
      <c r="H16" s="63">
        <v>60</v>
      </c>
      <c r="I16" s="63">
        <f t="shared" si="1"/>
        <v>17.616666666666667</v>
      </c>
      <c r="J16" s="63">
        <v>8</v>
      </c>
      <c r="K16" s="63">
        <v>5</v>
      </c>
      <c r="L16" s="65">
        <v>125035</v>
      </c>
      <c r="M16" s="65">
        <v>20280</v>
      </c>
      <c r="N16" s="61">
        <v>44421</v>
      </c>
      <c r="O16" s="77" t="s">
        <v>32</v>
      </c>
      <c r="P16" s="57"/>
      <c r="Q16" s="88"/>
      <c r="R16" s="88"/>
      <c r="S16" s="88"/>
      <c r="T16" s="88"/>
      <c r="U16" s="89"/>
      <c r="V16" s="89"/>
      <c r="W16" s="56"/>
      <c r="X16" s="90"/>
      <c r="Y16" s="90"/>
      <c r="Z16" s="89"/>
    </row>
    <row r="17" spans="1:26" ht="25.35" customHeight="1">
      <c r="A17" s="59">
        <v>5</v>
      </c>
      <c r="B17" s="59">
        <v>4</v>
      </c>
      <c r="C17" s="45" t="s">
        <v>256</v>
      </c>
      <c r="D17" s="65">
        <v>5629</v>
      </c>
      <c r="E17" s="63">
        <v>8636.06</v>
      </c>
      <c r="F17" s="76">
        <f t="shared" si="0"/>
        <v>-0.34819813665027799</v>
      </c>
      <c r="G17" s="65">
        <v>838</v>
      </c>
      <c r="H17" s="63">
        <v>36</v>
      </c>
      <c r="I17" s="63">
        <f t="shared" si="1"/>
        <v>23.277777777777779</v>
      </c>
      <c r="J17" s="63">
        <v>8</v>
      </c>
      <c r="K17" s="63">
        <v>2</v>
      </c>
      <c r="L17" s="65">
        <v>20453.93</v>
      </c>
      <c r="M17" s="65">
        <v>3192</v>
      </c>
      <c r="N17" s="61">
        <v>44442</v>
      </c>
      <c r="O17" s="60" t="s">
        <v>34</v>
      </c>
      <c r="P17" s="57"/>
      <c r="Q17" s="88"/>
      <c r="R17" s="88"/>
      <c r="S17" s="88"/>
      <c r="T17" s="88"/>
      <c r="U17" s="89"/>
      <c r="V17" s="89"/>
      <c r="W17" s="56"/>
      <c r="X17" s="90"/>
      <c r="Y17" s="90"/>
      <c r="Z17" s="89"/>
    </row>
    <row r="18" spans="1:26" ht="25.35" customHeight="1">
      <c r="A18" s="59">
        <v>6</v>
      </c>
      <c r="B18" s="59">
        <v>5</v>
      </c>
      <c r="C18" s="45" t="s">
        <v>257</v>
      </c>
      <c r="D18" s="65">
        <v>4138.07</v>
      </c>
      <c r="E18" s="63">
        <v>7076.45</v>
      </c>
      <c r="F18" s="76">
        <f t="shared" si="0"/>
        <v>-0.41523362703050259</v>
      </c>
      <c r="G18" s="65">
        <v>861</v>
      </c>
      <c r="H18" s="63">
        <v>82</v>
      </c>
      <c r="I18" s="63">
        <f t="shared" si="1"/>
        <v>10.5</v>
      </c>
      <c r="J18" s="63">
        <v>8</v>
      </c>
      <c r="K18" s="63">
        <v>2</v>
      </c>
      <c r="L18" s="65">
        <v>17049.03</v>
      </c>
      <c r="M18" s="65">
        <v>3843</v>
      </c>
      <c r="N18" s="61">
        <v>44442</v>
      </c>
      <c r="O18" s="60" t="s">
        <v>258</v>
      </c>
      <c r="P18" s="57"/>
      <c r="Q18" s="88"/>
      <c r="R18" s="88"/>
      <c r="S18" s="88"/>
      <c r="T18" s="88"/>
      <c r="U18" s="89"/>
      <c r="V18" s="89"/>
      <c r="W18" s="56"/>
      <c r="X18" s="90"/>
      <c r="Y18" s="90"/>
      <c r="Z18" s="89"/>
    </row>
    <row r="19" spans="1:26" ht="25.35" customHeight="1">
      <c r="A19" s="59">
        <v>7</v>
      </c>
      <c r="B19" s="59">
        <v>6</v>
      </c>
      <c r="C19" s="45" t="s">
        <v>199</v>
      </c>
      <c r="D19" s="65">
        <v>3951.26</v>
      </c>
      <c r="E19" s="63">
        <v>6784.76</v>
      </c>
      <c r="F19" s="76">
        <f t="shared" si="0"/>
        <v>-0.41762715261851557</v>
      </c>
      <c r="G19" s="65">
        <v>779</v>
      </c>
      <c r="H19" s="63">
        <v>45</v>
      </c>
      <c r="I19" s="63">
        <f t="shared" si="1"/>
        <v>17.31111111111111</v>
      </c>
      <c r="J19" s="63">
        <v>9</v>
      </c>
      <c r="K19" s="63">
        <v>8</v>
      </c>
      <c r="L19" s="65">
        <v>216149</v>
      </c>
      <c r="M19" s="65">
        <v>46846</v>
      </c>
      <c r="N19" s="61">
        <v>44400</v>
      </c>
      <c r="O19" s="60" t="s">
        <v>32</v>
      </c>
      <c r="P19" s="57"/>
      <c r="Q19" s="88"/>
      <c r="R19" s="88"/>
      <c r="S19" s="88"/>
      <c r="T19" s="88"/>
      <c r="U19" s="89"/>
      <c r="V19" s="89"/>
      <c r="W19" s="56"/>
      <c r="X19" s="90"/>
      <c r="Y19" s="90"/>
      <c r="Z19" s="89"/>
    </row>
    <row r="20" spans="1:26" ht="25.35" customHeight="1">
      <c r="A20" s="59">
        <v>8</v>
      </c>
      <c r="B20" s="93">
        <v>7</v>
      </c>
      <c r="C20" s="45" t="s">
        <v>255</v>
      </c>
      <c r="D20" s="65">
        <v>2318.81</v>
      </c>
      <c r="E20" s="63">
        <v>4539.1099999999997</v>
      </c>
      <c r="F20" s="76">
        <f t="shared" si="0"/>
        <v>-0.48914875383059675</v>
      </c>
      <c r="G20" s="65">
        <v>376</v>
      </c>
      <c r="H20" s="63">
        <v>27</v>
      </c>
      <c r="I20" s="63">
        <f t="shared" si="1"/>
        <v>13.925925925925926</v>
      </c>
      <c r="J20" s="63">
        <v>8</v>
      </c>
      <c r="K20" s="63">
        <v>2</v>
      </c>
      <c r="L20" s="65">
        <v>10060.92</v>
      </c>
      <c r="M20" s="65">
        <v>1674</v>
      </c>
      <c r="N20" s="61">
        <v>44442</v>
      </c>
      <c r="O20" s="60" t="s">
        <v>27</v>
      </c>
      <c r="P20" s="57"/>
      <c r="Q20" s="88"/>
      <c r="R20" s="88"/>
      <c r="S20" s="88"/>
      <c r="T20" s="88"/>
      <c r="U20" s="89"/>
      <c r="V20" s="89"/>
      <c r="W20" s="56"/>
      <c r="X20" s="90"/>
      <c r="Y20" s="90"/>
      <c r="Z20" s="89"/>
    </row>
    <row r="21" spans="1:26" ht="25.35" customHeight="1">
      <c r="A21" s="59">
        <v>9</v>
      </c>
      <c r="B21" s="59" t="s">
        <v>56</v>
      </c>
      <c r="C21" s="45" t="s">
        <v>261</v>
      </c>
      <c r="D21" s="65">
        <v>2217.5500000000002</v>
      </c>
      <c r="E21" s="63" t="s">
        <v>30</v>
      </c>
      <c r="F21" s="63" t="s">
        <v>30</v>
      </c>
      <c r="G21" s="65">
        <v>488</v>
      </c>
      <c r="H21" s="63">
        <v>86</v>
      </c>
      <c r="I21" s="63">
        <f t="shared" si="1"/>
        <v>5.6744186046511631</v>
      </c>
      <c r="J21" s="63">
        <v>14</v>
      </c>
      <c r="K21" s="63">
        <v>1</v>
      </c>
      <c r="L21" s="65">
        <v>2217.5500000000002</v>
      </c>
      <c r="M21" s="65">
        <v>488</v>
      </c>
      <c r="N21" s="61">
        <v>44449</v>
      </c>
      <c r="O21" s="60" t="s">
        <v>27</v>
      </c>
      <c r="P21" s="57"/>
      <c r="Q21" s="88"/>
      <c r="R21" s="88"/>
      <c r="S21" s="88"/>
      <c r="T21" s="88"/>
      <c r="U21" s="89"/>
      <c r="V21" s="89"/>
      <c r="W21" s="56"/>
      <c r="X21" s="90"/>
      <c r="Y21" s="90"/>
      <c r="Z21" s="89"/>
    </row>
    <row r="22" spans="1:26" ht="25.35" customHeight="1">
      <c r="A22" s="59">
        <v>10</v>
      </c>
      <c r="B22" s="59" t="s">
        <v>56</v>
      </c>
      <c r="C22" s="45" t="s">
        <v>264</v>
      </c>
      <c r="D22" s="65">
        <v>1520</v>
      </c>
      <c r="E22" s="63" t="s">
        <v>30</v>
      </c>
      <c r="F22" s="63" t="s">
        <v>30</v>
      </c>
      <c r="G22" s="65">
        <v>246</v>
      </c>
      <c r="H22" s="63" t="s">
        <v>30</v>
      </c>
      <c r="I22" s="63" t="s">
        <v>30</v>
      </c>
      <c r="J22" s="63">
        <v>4</v>
      </c>
      <c r="K22" s="63">
        <v>1</v>
      </c>
      <c r="L22" s="65">
        <v>1520</v>
      </c>
      <c r="M22" s="65">
        <v>246</v>
      </c>
      <c r="N22" s="61">
        <v>44449</v>
      </c>
      <c r="O22" s="60" t="s">
        <v>31</v>
      </c>
      <c r="P22" s="57"/>
      <c r="Q22" s="88"/>
      <c r="R22" s="88"/>
      <c r="S22" s="88"/>
      <c r="T22" s="88"/>
      <c r="U22" s="89"/>
      <c r="V22" s="89"/>
      <c r="W22" s="56"/>
      <c r="X22" s="90"/>
      <c r="Y22" s="90"/>
      <c r="Z22" s="89"/>
    </row>
    <row r="23" spans="1:26" ht="25.35" customHeight="1">
      <c r="A23" s="16"/>
      <c r="B23" s="16"/>
      <c r="C23" s="39" t="s">
        <v>29</v>
      </c>
      <c r="D23" s="58">
        <f>SUM(D13:D22)</f>
        <v>70583.62000000001</v>
      </c>
      <c r="E23" s="58">
        <f t="shared" ref="E23:G23" si="2">SUM(E13:E22)</f>
        <v>76050.89</v>
      </c>
      <c r="F23" s="108">
        <f t="shared" ref="F23" si="3">(D23-E23)/E23</f>
        <v>-7.1889625486302525E-2</v>
      </c>
      <c r="G23" s="58">
        <f t="shared" si="2"/>
        <v>11649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 t="s">
        <v>56</v>
      </c>
      <c r="C25" s="45" t="s">
        <v>262</v>
      </c>
      <c r="D25" s="65">
        <v>1427.4</v>
      </c>
      <c r="E25" s="63" t="s">
        <v>30</v>
      </c>
      <c r="F25" s="63" t="s">
        <v>30</v>
      </c>
      <c r="G25" s="65">
        <v>248</v>
      </c>
      <c r="H25" s="63">
        <v>55</v>
      </c>
      <c r="I25" s="63">
        <f t="shared" ref="I25:I31" si="4">G25/H25</f>
        <v>4.5090909090909088</v>
      </c>
      <c r="J25" s="63">
        <v>15</v>
      </c>
      <c r="K25" s="63">
        <v>1</v>
      </c>
      <c r="L25" s="65">
        <v>1427</v>
      </c>
      <c r="M25" s="65">
        <v>248</v>
      </c>
      <c r="N25" s="61">
        <v>44449</v>
      </c>
      <c r="O25" s="60" t="s">
        <v>33</v>
      </c>
      <c r="P25" s="57"/>
      <c r="Q25" s="88"/>
      <c r="R25" s="88"/>
      <c r="S25" s="88"/>
      <c r="T25" s="88"/>
      <c r="U25" s="89"/>
      <c r="V25" s="89"/>
      <c r="W25" s="56"/>
      <c r="X25" s="90"/>
      <c r="Y25" s="90"/>
      <c r="Z25" s="89"/>
    </row>
    <row r="26" spans="1:26" ht="25.35" customHeight="1">
      <c r="A26" s="59">
        <v>12</v>
      </c>
      <c r="B26" s="59">
        <v>14</v>
      </c>
      <c r="C26" s="45" t="s">
        <v>187</v>
      </c>
      <c r="D26" s="65">
        <v>1311.42</v>
      </c>
      <c r="E26" s="63">
        <v>1354.14</v>
      </c>
      <c r="F26" s="76">
        <f t="shared" ref="F26:F35" si="5">(D26-E26)/E26</f>
        <v>-3.1547698170056288E-2</v>
      </c>
      <c r="G26" s="65">
        <v>198</v>
      </c>
      <c r="H26" s="63">
        <v>6</v>
      </c>
      <c r="I26" s="63">
        <f t="shared" si="4"/>
        <v>33</v>
      </c>
      <c r="J26" s="63">
        <v>1</v>
      </c>
      <c r="K26" s="63">
        <v>9</v>
      </c>
      <c r="L26" s="65">
        <v>84719.88</v>
      </c>
      <c r="M26" s="65">
        <v>13632</v>
      </c>
      <c r="N26" s="61">
        <v>44393</v>
      </c>
      <c r="O26" s="77" t="s">
        <v>64</v>
      </c>
      <c r="P26" s="57"/>
      <c r="Q26" s="88"/>
      <c r="R26" s="88"/>
      <c r="S26" s="88"/>
      <c r="T26" s="88"/>
      <c r="U26" s="89"/>
      <c r="V26" s="89"/>
      <c r="W26" s="56"/>
      <c r="X26" s="90"/>
      <c r="Y26" s="90"/>
      <c r="Z26" s="89"/>
    </row>
    <row r="27" spans="1:26" ht="25.35" customHeight="1">
      <c r="A27" s="59">
        <v>13</v>
      </c>
      <c r="B27" s="59">
        <v>8</v>
      </c>
      <c r="C27" s="45" t="s">
        <v>226</v>
      </c>
      <c r="D27" s="65">
        <v>1237.69</v>
      </c>
      <c r="E27" s="63">
        <v>2463.39</v>
      </c>
      <c r="F27" s="76">
        <f>(D27-E27)/E27</f>
        <v>-0.49756636180223185</v>
      </c>
      <c r="G27" s="65">
        <v>223</v>
      </c>
      <c r="H27" s="63" t="s">
        <v>30</v>
      </c>
      <c r="I27" s="63" t="s">
        <v>30</v>
      </c>
      <c r="J27" s="63">
        <v>7</v>
      </c>
      <c r="K27" s="63">
        <v>5</v>
      </c>
      <c r="L27" s="65">
        <v>36843.370000000003</v>
      </c>
      <c r="M27" s="65">
        <v>6705</v>
      </c>
      <c r="N27" s="61">
        <v>44421</v>
      </c>
      <c r="O27" s="60" t="s">
        <v>227</v>
      </c>
      <c r="P27" s="57"/>
      <c r="Q27" s="88"/>
      <c r="R27" s="88"/>
      <c r="S27" s="88"/>
      <c r="T27" s="88"/>
      <c r="U27" s="89"/>
      <c r="V27" s="89"/>
      <c r="W27" s="56"/>
      <c r="X27" s="90"/>
      <c r="Y27" s="90"/>
      <c r="Z27" s="89"/>
    </row>
    <row r="28" spans="1:26" ht="25.35" customHeight="1">
      <c r="A28" s="59">
        <v>14</v>
      </c>
      <c r="B28" s="59">
        <v>24</v>
      </c>
      <c r="C28" s="45" t="s">
        <v>229</v>
      </c>
      <c r="D28" s="65">
        <v>851</v>
      </c>
      <c r="E28" s="63">
        <v>64</v>
      </c>
      <c r="F28" s="76">
        <f t="shared" si="5"/>
        <v>12.296875</v>
      </c>
      <c r="G28" s="65">
        <v>197</v>
      </c>
      <c r="H28" s="63">
        <v>6</v>
      </c>
      <c r="I28" s="63">
        <f t="shared" si="4"/>
        <v>32.833333333333336</v>
      </c>
      <c r="J28" s="63">
        <v>2</v>
      </c>
      <c r="K28" s="63">
        <v>5</v>
      </c>
      <c r="L28" s="65">
        <v>8563.76</v>
      </c>
      <c r="M28" s="65">
        <v>1808</v>
      </c>
      <c r="N28" s="61">
        <v>44421</v>
      </c>
      <c r="O28" s="60" t="s">
        <v>37</v>
      </c>
      <c r="P28" s="57"/>
      <c r="Q28" s="88"/>
      <c r="R28" s="88"/>
      <c r="S28" s="88"/>
      <c r="T28" s="88"/>
      <c r="U28" s="89"/>
      <c r="V28" s="89"/>
      <c r="W28" s="56"/>
      <c r="X28" s="90"/>
      <c r="Y28" s="90"/>
      <c r="Z28" s="89"/>
    </row>
    <row r="29" spans="1:26" ht="25.35" customHeight="1">
      <c r="A29" s="59">
        <v>15</v>
      </c>
      <c r="B29" s="59">
        <v>13</v>
      </c>
      <c r="C29" s="45" t="s">
        <v>250</v>
      </c>
      <c r="D29" s="65">
        <v>585.9</v>
      </c>
      <c r="E29" s="63">
        <v>1426.12</v>
      </c>
      <c r="F29" s="76">
        <f t="shared" si="5"/>
        <v>-0.58916500715227327</v>
      </c>
      <c r="G29" s="65">
        <v>101</v>
      </c>
      <c r="H29" s="63">
        <v>7</v>
      </c>
      <c r="I29" s="63">
        <f t="shared" si="4"/>
        <v>14.428571428571429</v>
      </c>
      <c r="J29" s="63">
        <v>2</v>
      </c>
      <c r="K29" s="63">
        <v>3</v>
      </c>
      <c r="L29" s="65">
        <v>11446.24</v>
      </c>
      <c r="M29" s="65">
        <v>2177</v>
      </c>
      <c r="N29" s="61">
        <v>44435</v>
      </c>
      <c r="O29" s="60" t="s">
        <v>37</v>
      </c>
      <c r="P29" s="57"/>
      <c r="Q29" s="88"/>
      <c r="R29" s="88"/>
      <c r="S29" s="88"/>
      <c r="T29" s="88"/>
      <c r="U29" s="89"/>
      <c r="V29" s="89"/>
      <c r="W29" s="56"/>
      <c r="X29" s="90"/>
      <c r="Y29" s="90"/>
      <c r="Z29" s="89"/>
    </row>
    <row r="30" spans="1:26" ht="25.35" customHeight="1">
      <c r="A30" s="59">
        <v>16</v>
      </c>
      <c r="B30" s="59">
        <v>9</v>
      </c>
      <c r="C30" s="45" t="s">
        <v>247</v>
      </c>
      <c r="D30" s="65">
        <v>583.39</v>
      </c>
      <c r="E30" s="63">
        <v>2068.0300000000002</v>
      </c>
      <c r="F30" s="76">
        <f t="shared" si="5"/>
        <v>-0.71790061072615008</v>
      </c>
      <c r="G30" s="65">
        <v>87</v>
      </c>
      <c r="H30" s="63">
        <v>6</v>
      </c>
      <c r="I30" s="63">
        <f t="shared" si="4"/>
        <v>14.5</v>
      </c>
      <c r="J30" s="63">
        <v>4</v>
      </c>
      <c r="K30" s="63">
        <v>3</v>
      </c>
      <c r="L30" s="65">
        <v>13277.09</v>
      </c>
      <c r="M30" s="65">
        <v>2413</v>
      </c>
      <c r="N30" s="61">
        <v>44435</v>
      </c>
      <c r="O30" s="60" t="s">
        <v>27</v>
      </c>
      <c r="P30" s="57"/>
      <c r="Q30" s="88"/>
      <c r="R30" s="88"/>
      <c r="S30" s="88"/>
      <c r="T30" s="88"/>
      <c r="U30" s="89"/>
      <c r="V30" s="89"/>
      <c r="W30" s="56"/>
      <c r="X30" s="90"/>
      <c r="Y30" s="90"/>
      <c r="Z30" s="89"/>
    </row>
    <row r="31" spans="1:26" ht="25.35" customHeight="1">
      <c r="A31" s="59">
        <v>17</v>
      </c>
      <c r="B31" s="59">
        <v>11</v>
      </c>
      <c r="C31" s="45" t="s">
        <v>186</v>
      </c>
      <c r="D31" s="65">
        <v>525.97</v>
      </c>
      <c r="E31" s="63">
        <v>1844.94</v>
      </c>
      <c r="F31" s="76">
        <f t="shared" si="5"/>
        <v>-0.71491213806411047</v>
      </c>
      <c r="G31" s="65">
        <v>95</v>
      </c>
      <c r="H31" s="63">
        <v>4</v>
      </c>
      <c r="I31" s="63">
        <f t="shared" si="4"/>
        <v>23.75</v>
      </c>
      <c r="J31" s="63">
        <v>2</v>
      </c>
      <c r="K31" s="63">
        <v>9</v>
      </c>
      <c r="L31" s="65">
        <v>157472.82</v>
      </c>
      <c r="M31" s="65">
        <v>32596</v>
      </c>
      <c r="N31" s="61">
        <v>44393</v>
      </c>
      <c r="O31" s="60" t="s">
        <v>34</v>
      </c>
      <c r="P31" s="57"/>
      <c r="Q31" s="88"/>
      <c r="R31" s="88"/>
      <c r="S31" s="88"/>
      <c r="T31" s="88"/>
      <c r="U31" s="89"/>
      <c r="V31" s="89"/>
      <c r="W31" s="56"/>
      <c r="X31" s="90"/>
      <c r="Y31" s="90"/>
      <c r="Z31" s="89"/>
    </row>
    <row r="32" spans="1:26" ht="25.35" customHeight="1">
      <c r="A32" s="59">
        <v>18</v>
      </c>
      <c r="B32" s="59">
        <v>10</v>
      </c>
      <c r="C32" s="45" t="s">
        <v>208</v>
      </c>
      <c r="D32" s="65">
        <v>742.15</v>
      </c>
      <c r="E32" s="63">
        <v>1976.9999999999998</v>
      </c>
      <c r="F32" s="76">
        <f t="shared" si="5"/>
        <v>-0.62460799190692973</v>
      </c>
      <c r="G32" s="65">
        <v>126</v>
      </c>
      <c r="H32" s="63" t="s">
        <v>30</v>
      </c>
      <c r="I32" s="63" t="s">
        <v>30</v>
      </c>
      <c r="J32" s="63">
        <v>6</v>
      </c>
      <c r="K32" s="63">
        <v>7</v>
      </c>
      <c r="L32" s="65">
        <v>174528.23999999996</v>
      </c>
      <c r="M32" s="65">
        <v>27760</v>
      </c>
      <c r="N32" s="61">
        <v>44407</v>
      </c>
      <c r="O32" s="60" t="s">
        <v>207</v>
      </c>
      <c r="P32" s="57"/>
      <c r="Q32" s="88"/>
      <c r="R32" s="88"/>
      <c r="S32" s="88"/>
      <c r="T32" s="88"/>
      <c r="U32" s="89"/>
      <c r="V32" s="89"/>
      <c r="W32" s="56"/>
      <c r="X32" s="90"/>
      <c r="Y32" s="90"/>
      <c r="Z32" s="89"/>
    </row>
    <row r="33" spans="1:26" ht="25.35" customHeight="1">
      <c r="A33" s="59">
        <v>19</v>
      </c>
      <c r="B33" s="59">
        <v>18</v>
      </c>
      <c r="C33" s="45" t="s">
        <v>249</v>
      </c>
      <c r="D33" s="65">
        <v>314.89999999999998</v>
      </c>
      <c r="E33" s="63">
        <v>977.9</v>
      </c>
      <c r="F33" s="76">
        <f t="shared" si="5"/>
        <v>-0.67798343388894566</v>
      </c>
      <c r="G33" s="65">
        <v>52</v>
      </c>
      <c r="H33" s="63">
        <v>6</v>
      </c>
      <c r="I33" s="63">
        <f>G33/H33</f>
        <v>8.6666666666666661</v>
      </c>
      <c r="J33" s="63">
        <v>4</v>
      </c>
      <c r="K33" s="63">
        <v>3</v>
      </c>
      <c r="L33" s="65">
        <v>8407</v>
      </c>
      <c r="M33" s="65">
        <v>1607</v>
      </c>
      <c r="N33" s="61">
        <v>44435</v>
      </c>
      <c r="O33" s="60" t="s">
        <v>33</v>
      </c>
      <c r="P33" s="57"/>
      <c r="Q33" s="88"/>
      <c r="R33" s="88"/>
      <c r="S33" s="88"/>
      <c r="T33" s="88"/>
      <c r="U33" s="89"/>
      <c r="V33" s="89"/>
      <c r="W33" s="56"/>
      <c r="X33" s="90"/>
      <c r="Y33" s="90"/>
      <c r="Z33" s="89"/>
    </row>
    <row r="34" spans="1:26" ht="25.35" customHeight="1">
      <c r="A34" s="59">
        <v>20</v>
      </c>
      <c r="B34" s="59">
        <v>20</v>
      </c>
      <c r="C34" s="64" t="s">
        <v>101</v>
      </c>
      <c r="D34" s="65">
        <v>258</v>
      </c>
      <c r="E34" s="65">
        <v>214</v>
      </c>
      <c r="F34" s="76">
        <f t="shared" si="5"/>
        <v>0.20560747663551401</v>
      </c>
      <c r="G34" s="65">
        <v>43</v>
      </c>
      <c r="H34" s="63" t="s">
        <v>30</v>
      </c>
      <c r="I34" s="63" t="s">
        <v>30</v>
      </c>
      <c r="J34" s="63">
        <v>1</v>
      </c>
      <c r="K34" s="63">
        <v>16</v>
      </c>
      <c r="L34" s="65">
        <v>12011.83</v>
      </c>
      <c r="M34" s="65">
        <v>2142</v>
      </c>
      <c r="N34" s="61">
        <v>44330</v>
      </c>
      <c r="O34" s="60" t="s">
        <v>102</v>
      </c>
      <c r="P34" s="57"/>
      <c r="Q34" s="88"/>
      <c r="R34" s="88"/>
      <c r="S34" s="88"/>
      <c r="T34" s="88"/>
      <c r="U34" s="89"/>
      <c r="V34" s="89"/>
      <c r="W34" s="56"/>
      <c r="X34" s="90"/>
      <c r="Y34" s="90"/>
      <c r="Z34" s="89"/>
    </row>
    <row r="35" spans="1:26" ht="25.35" customHeight="1">
      <c r="A35" s="16"/>
      <c r="B35" s="16"/>
      <c r="C35" s="39" t="s">
        <v>76</v>
      </c>
      <c r="D35" s="58">
        <f>SUM(D23:D34)</f>
        <v>78421.439999999988</v>
      </c>
      <c r="E35" s="58">
        <f t="shared" ref="E35:G35" si="6">SUM(E23:E34)</f>
        <v>88440.409999999989</v>
      </c>
      <c r="F35" s="108">
        <f t="shared" si="5"/>
        <v>-0.11328497911757761</v>
      </c>
      <c r="G35" s="58">
        <f t="shared" si="6"/>
        <v>13019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59">
        <v>16</v>
      </c>
      <c r="C37" s="45" t="s">
        <v>217</v>
      </c>
      <c r="D37" s="65">
        <v>241.48</v>
      </c>
      <c r="E37" s="63">
        <v>1114.82</v>
      </c>
      <c r="F37" s="76">
        <f>(D37-E37)/E37</f>
        <v>-0.78339104070612298</v>
      </c>
      <c r="G37" s="65">
        <v>35</v>
      </c>
      <c r="H37" s="63">
        <v>3</v>
      </c>
      <c r="I37" s="63">
        <f t="shared" ref="I37:I42" si="7">G37/H37</f>
        <v>11.666666666666666</v>
      </c>
      <c r="J37" s="63">
        <v>1</v>
      </c>
      <c r="K37" s="63">
        <v>6</v>
      </c>
      <c r="L37" s="65">
        <v>92389.79</v>
      </c>
      <c r="M37" s="65">
        <v>14169</v>
      </c>
      <c r="N37" s="61">
        <v>44414</v>
      </c>
      <c r="O37" s="60" t="s">
        <v>34</v>
      </c>
      <c r="P37" s="57"/>
      <c r="Q37" s="88"/>
      <c r="R37" s="88"/>
      <c r="S37" s="88"/>
      <c r="T37" s="88"/>
      <c r="U37" s="89"/>
      <c r="V37" s="89"/>
      <c r="W37" s="56"/>
      <c r="X37" s="90"/>
      <c r="Y37" s="90"/>
      <c r="Z37" s="89"/>
    </row>
    <row r="38" spans="1:26" ht="25.35" customHeight="1">
      <c r="A38" s="59">
        <v>22</v>
      </c>
      <c r="B38" s="66" t="s">
        <v>30</v>
      </c>
      <c r="C38" s="45" t="s">
        <v>269</v>
      </c>
      <c r="D38" s="65">
        <v>205</v>
      </c>
      <c r="E38" s="63" t="s">
        <v>30</v>
      </c>
      <c r="F38" s="63" t="s">
        <v>30</v>
      </c>
      <c r="G38" s="65">
        <v>37</v>
      </c>
      <c r="H38" s="63">
        <v>7</v>
      </c>
      <c r="I38" s="63">
        <f t="shared" si="7"/>
        <v>5.2857142857142856</v>
      </c>
      <c r="J38" s="63">
        <v>4</v>
      </c>
      <c r="K38" s="63">
        <v>1</v>
      </c>
      <c r="L38" s="65">
        <v>1630</v>
      </c>
      <c r="M38" s="65">
        <v>374</v>
      </c>
      <c r="N38" s="61">
        <v>44428</v>
      </c>
      <c r="O38" s="60" t="s">
        <v>49</v>
      </c>
      <c r="P38" s="57"/>
      <c r="Q38" s="88"/>
      <c r="R38" s="88"/>
      <c r="S38" s="88"/>
      <c r="T38" s="88"/>
      <c r="U38" s="89"/>
      <c r="V38" s="89"/>
      <c r="W38" s="56"/>
      <c r="X38" s="90"/>
      <c r="Y38" s="90"/>
      <c r="Z38" s="89"/>
    </row>
    <row r="39" spans="1:26" ht="25.35" customHeight="1">
      <c r="A39" s="59">
        <v>23</v>
      </c>
      <c r="B39" s="59">
        <v>19</v>
      </c>
      <c r="C39" s="45" t="s">
        <v>174</v>
      </c>
      <c r="D39" s="65">
        <v>201.48</v>
      </c>
      <c r="E39" s="63">
        <v>485.68</v>
      </c>
      <c r="F39" s="76">
        <f t="shared" ref="F39:F46" si="8">(D39-E39)/E39</f>
        <v>-0.58515895239663984</v>
      </c>
      <c r="G39" s="65">
        <v>41</v>
      </c>
      <c r="H39" s="63">
        <v>3</v>
      </c>
      <c r="I39" s="63">
        <f t="shared" si="7"/>
        <v>13.666666666666666</v>
      </c>
      <c r="J39" s="63">
        <v>1</v>
      </c>
      <c r="K39" s="63">
        <v>11</v>
      </c>
      <c r="L39" s="65">
        <v>49561</v>
      </c>
      <c r="M39" s="65">
        <v>10921</v>
      </c>
      <c r="N39" s="61">
        <v>44379</v>
      </c>
      <c r="O39" s="60" t="s">
        <v>47</v>
      </c>
      <c r="P39" s="57"/>
      <c r="Q39" s="88"/>
      <c r="R39" s="88"/>
      <c r="S39" s="88"/>
      <c r="T39" s="88"/>
      <c r="U39" s="89"/>
      <c r="V39" s="89"/>
      <c r="W39" s="56"/>
      <c r="X39" s="90"/>
      <c r="Y39" s="90"/>
      <c r="Z39" s="89"/>
    </row>
    <row r="40" spans="1:26" ht="25.35" customHeight="1">
      <c r="A40" s="59">
        <v>24</v>
      </c>
      <c r="B40" s="59">
        <v>17</v>
      </c>
      <c r="C40" s="45" t="s">
        <v>241</v>
      </c>
      <c r="D40" s="65">
        <v>110</v>
      </c>
      <c r="E40" s="63">
        <v>1002.1</v>
      </c>
      <c r="F40" s="76">
        <f t="shared" si="8"/>
        <v>-0.8902305159165752</v>
      </c>
      <c r="G40" s="65">
        <v>17</v>
      </c>
      <c r="H40" s="63">
        <v>1</v>
      </c>
      <c r="I40" s="63">
        <f t="shared" si="7"/>
        <v>17</v>
      </c>
      <c r="J40" s="63">
        <v>1</v>
      </c>
      <c r="K40" s="63">
        <v>4</v>
      </c>
      <c r="L40" s="65">
        <v>25160</v>
      </c>
      <c r="M40" s="65">
        <v>4198</v>
      </c>
      <c r="N40" s="61">
        <v>44428</v>
      </c>
      <c r="O40" s="60" t="s">
        <v>32</v>
      </c>
      <c r="P40" s="57"/>
      <c r="Q40" s="88"/>
      <c r="R40" s="88"/>
      <c r="S40" s="88"/>
      <c r="T40" s="88"/>
      <c r="U40" s="89"/>
      <c r="V40" s="89"/>
      <c r="W40" s="56"/>
      <c r="X40" s="90"/>
      <c r="Y40" s="90"/>
      <c r="Z40" s="89"/>
    </row>
    <row r="41" spans="1:26" ht="25.35" customHeight="1">
      <c r="A41" s="59">
        <v>25</v>
      </c>
      <c r="B41" s="59">
        <v>22</v>
      </c>
      <c r="C41" s="45" t="s">
        <v>240</v>
      </c>
      <c r="D41" s="65">
        <v>67</v>
      </c>
      <c r="E41" s="63">
        <v>126</v>
      </c>
      <c r="F41" s="76">
        <f t="shared" si="8"/>
        <v>-0.46825396825396826</v>
      </c>
      <c r="G41" s="65">
        <v>13</v>
      </c>
      <c r="H41" s="63">
        <v>3</v>
      </c>
      <c r="I41" s="63">
        <f t="shared" si="7"/>
        <v>4.333333333333333</v>
      </c>
      <c r="J41" s="63">
        <v>2</v>
      </c>
      <c r="K41" s="63">
        <v>4</v>
      </c>
      <c r="L41" s="65">
        <v>12330.34</v>
      </c>
      <c r="M41" s="65">
        <v>2177</v>
      </c>
      <c r="N41" s="61">
        <v>44428</v>
      </c>
      <c r="O41" s="60" t="s">
        <v>37</v>
      </c>
      <c r="P41" s="57"/>
      <c r="Q41" s="88"/>
      <c r="R41" s="88"/>
      <c r="S41" s="88"/>
      <c r="T41" s="88"/>
      <c r="U41" s="89"/>
      <c r="V41" s="89"/>
      <c r="W41" s="56"/>
      <c r="X41" s="90"/>
      <c r="Y41" s="90"/>
      <c r="Z41" s="89"/>
    </row>
    <row r="42" spans="1:26" ht="25.35" customHeight="1">
      <c r="A42" s="59">
        <v>26</v>
      </c>
      <c r="B42" s="115">
        <v>25</v>
      </c>
      <c r="C42" s="82" t="s">
        <v>67</v>
      </c>
      <c r="D42" s="65">
        <v>42</v>
      </c>
      <c r="E42" s="63">
        <v>39</v>
      </c>
      <c r="F42" s="76">
        <f t="shared" si="8"/>
        <v>7.6923076923076927E-2</v>
      </c>
      <c r="G42" s="65">
        <v>10</v>
      </c>
      <c r="H42" s="63">
        <v>1</v>
      </c>
      <c r="I42" s="63">
        <f t="shared" si="7"/>
        <v>10</v>
      </c>
      <c r="J42" s="63">
        <v>1</v>
      </c>
      <c r="K42" s="63" t="s">
        <v>30</v>
      </c>
      <c r="L42" s="65">
        <v>23916</v>
      </c>
      <c r="M42" s="65">
        <v>4228</v>
      </c>
      <c r="N42" s="61">
        <v>44323</v>
      </c>
      <c r="O42" s="60" t="s">
        <v>32</v>
      </c>
      <c r="P42" s="57"/>
      <c r="R42" s="62"/>
      <c r="T42" s="57"/>
      <c r="U42" s="56"/>
      <c r="V42" s="56"/>
      <c r="W42" s="57"/>
      <c r="X42" s="56"/>
      <c r="Y42" s="56"/>
      <c r="Z42" s="56"/>
    </row>
    <row r="43" spans="1:26" ht="25.35" customHeight="1">
      <c r="A43" s="59">
        <v>27</v>
      </c>
      <c r="B43" s="59">
        <v>23</v>
      </c>
      <c r="C43" s="45" t="s">
        <v>220</v>
      </c>
      <c r="D43" s="65">
        <v>33</v>
      </c>
      <c r="E43" s="63">
        <v>101</v>
      </c>
      <c r="F43" s="76">
        <f t="shared" si="8"/>
        <v>-0.67326732673267331</v>
      </c>
      <c r="G43" s="65">
        <v>5</v>
      </c>
      <c r="H43" s="63" t="s">
        <v>30</v>
      </c>
      <c r="I43" s="63" t="s">
        <v>30</v>
      </c>
      <c r="J43" s="63">
        <v>1</v>
      </c>
      <c r="K43" s="63">
        <v>6</v>
      </c>
      <c r="L43" s="65">
        <v>3552.73</v>
      </c>
      <c r="M43" s="65">
        <v>636</v>
      </c>
      <c r="N43" s="61">
        <v>44414</v>
      </c>
      <c r="O43" s="60" t="s">
        <v>221</v>
      </c>
      <c r="P43" s="57"/>
      <c r="Q43" s="88"/>
      <c r="R43" s="88"/>
      <c r="S43" s="88"/>
      <c r="T43" s="88"/>
      <c r="U43" s="89"/>
      <c r="V43" s="89"/>
      <c r="W43" s="56"/>
      <c r="X43" s="90"/>
      <c r="Y43" s="90"/>
      <c r="Z43" s="89"/>
    </row>
    <row r="44" spans="1:26" ht="25.35" customHeight="1">
      <c r="A44" s="59">
        <v>28</v>
      </c>
      <c r="B44" s="93">
        <v>27</v>
      </c>
      <c r="C44" s="45" t="s">
        <v>234</v>
      </c>
      <c r="D44" s="65">
        <v>24</v>
      </c>
      <c r="E44" s="63">
        <v>22</v>
      </c>
      <c r="F44" s="76">
        <f t="shared" si="8"/>
        <v>9.0909090909090912E-2</v>
      </c>
      <c r="G44" s="65">
        <v>7</v>
      </c>
      <c r="H44" s="63" t="s">
        <v>30</v>
      </c>
      <c r="I44" s="63" t="s">
        <v>30</v>
      </c>
      <c r="J44" s="63">
        <v>1</v>
      </c>
      <c r="K44" s="63">
        <v>5</v>
      </c>
      <c r="L44" s="65">
        <v>1956.57</v>
      </c>
      <c r="M44" s="65">
        <v>367</v>
      </c>
      <c r="N44" s="61">
        <v>44421</v>
      </c>
      <c r="O44" s="77" t="s">
        <v>102</v>
      </c>
      <c r="P44" s="57"/>
      <c r="Q44" s="88"/>
      <c r="R44" s="88"/>
      <c r="S44" s="88"/>
      <c r="T44" s="88"/>
      <c r="U44" s="88"/>
      <c r="V44" s="89"/>
      <c r="W44" s="89"/>
      <c r="X44" s="90"/>
      <c r="Y44" s="90"/>
      <c r="Z44" s="56"/>
    </row>
    <row r="45" spans="1:26" ht="25.35" customHeight="1">
      <c r="A45" s="59">
        <v>29</v>
      </c>
      <c r="B45" s="93">
        <v>15</v>
      </c>
      <c r="C45" s="45" t="s">
        <v>260</v>
      </c>
      <c r="D45" s="65">
        <v>10</v>
      </c>
      <c r="E45" s="63">
        <v>1330.5</v>
      </c>
      <c r="F45" s="76">
        <f t="shared" si="8"/>
        <v>-0.99248402856069151</v>
      </c>
      <c r="G45" s="65">
        <v>2</v>
      </c>
      <c r="H45" s="63">
        <v>1</v>
      </c>
      <c r="I45" s="63">
        <f>G45/H45</f>
        <v>2</v>
      </c>
      <c r="J45" s="63">
        <v>1</v>
      </c>
      <c r="K45" s="63">
        <v>2</v>
      </c>
      <c r="L45" s="65">
        <v>1937</v>
      </c>
      <c r="M45" s="65">
        <v>329</v>
      </c>
      <c r="N45" s="61">
        <v>44442</v>
      </c>
      <c r="O45" s="60" t="s">
        <v>33</v>
      </c>
      <c r="P45" s="57"/>
      <c r="Q45" s="88"/>
      <c r="R45" s="88"/>
      <c r="S45" s="88"/>
      <c r="T45" s="88"/>
      <c r="U45" s="88"/>
      <c r="V45" s="89"/>
      <c r="W45" s="90"/>
      <c r="X45" s="90"/>
      <c r="Y45" s="56"/>
      <c r="Z45" s="89"/>
    </row>
    <row r="46" spans="1:26" ht="25.35" customHeight="1">
      <c r="A46" s="16"/>
      <c r="B46" s="16"/>
      <c r="C46" s="39" t="s">
        <v>144</v>
      </c>
      <c r="D46" s="58">
        <f>SUM(D35:D45)</f>
        <v>79355.39999999998</v>
      </c>
      <c r="E46" s="58">
        <f>SUM(E35:E45)</f>
        <v>92661.51</v>
      </c>
      <c r="F46" s="108">
        <f t="shared" si="8"/>
        <v>-0.1435991060365843</v>
      </c>
      <c r="G46" s="58">
        <f>SUM(G35:G45)</f>
        <v>13186</v>
      </c>
      <c r="H46" s="58"/>
      <c r="I46" s="19"/>
      <c r="J46" s="18"/>
      <c r="K46" s="20"/>
      <c r="L46" s="21"/>
      <c r="M46" s="25"/>
      <c r="N46" s="22"/>
      <c r="O46" s="77"/>
    </row>
    <row r="47" spans="1:26" ht="23.1" customHeight="1"/>
    <row r="48" spans="1:26" ht="17.25" customHeight="1"/>
    <row r="49" spans="18:18" ht="16.5" customHeight="1"/>
    <row r="62" spans="18:18">
      <c r="R62" s="57"/>
    </row>
    <row r="65" spans="16:16">
      <c r="P65" s="57"/>
    </row>
    <row r="69" spans="16:16" ht="12" customHeight="1"/>
  </sheetData>
  <sortState xmlns:xlrd2="http://schemas.microsoft.com/office/spreadsheetml/2017/richdata2" ref="B13:O45">
    <sortCondition descending="1" ref="D13:D45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39EF9-1A9A-4938-AD5C-D5115DF60816}">
  <dimension ref="A1:Z68"/>
  <sheetViews>
    <sheetView topLeftCell="A10" zoomScale="60" zoomScaleNormal="60" workbookViewId="0">
      <selection activeCell="A26" sqref="A26:XFD26"/>
    </sheetView>
  </sheetViews>
  <sheetFormatPr defaultColWidth="8.88671875" defaultRowHeight="14.4"/>
  <cols>
    <col min="1" max="1" width="4.109375" style="55" customWidth="1"/>
    <col min="2" max="2" width="5.88671875" style="55" customWidth="1"/>
    <col min="3" max="3" width="29.44140625" style="55" customWidth="1"/>
    <col min="4" max="4" width="13.44140625" style="55" customWidth="1"/>
    <col min="5" max="5" width="14" style="55" customWidth="1"/>
    <col min="6" max="6" width="15.44140625" style="55" customWidth="1"/>
    <col min="7" max="7" width="12.109375" style="55" bestFit="1" customWidth="1"/>
    <col min="8" max="8" width="10.88671875" style="55" customWidth="1"/>
    <col min="9" max="9" width="12" style="55" customWidth="1"/>
    <col min="10" max="10" width="10.5546875" style="55" customWidth="1"/>
    <col min="11" max="11" width="12.109375" style="55" bestFit="1" customWidth="1"/>
    <col min="12" max="12" width="13.44140625" style="55" customWidth="1"/>
    <col min="13" max="13" width="13" style="55" customWidth="1"/>
    <col min="14" max="14" width="14" style="55" customWidth="1"/>
    <col min="15" max="15" width="15.44140625" style="55" customWidth="1"/>
    <col min="16" max="16" width="6.44140625" style="55" customWidth="1"/>
    <col min="17" max="17" width="8.44140625" style="55" customWidth="1"/>
    <col min="18" max="18" width="8.5546875" style="55" customWidth="1"/>
    <col min="19" max="19" width="16" style="55" customWidth="1"/>
    <col min="20" max="20" width="8.109375" style="55" customWidth="1"/>
    <col min="21" max="21" width="12.33203125" style="55" customWidth="1"/>
    <col min="22" max="22" width="11.88671875" style="55" bestFit="1" customWidth="1"/>
    <col min="23" max="23" width="8.88671875" style="55"/>
    <col min="24" max="24" width="13.6640625" style="55" customWidth="1"/>
    <col min="25" max="25" width="12" style="55" bestFit="1" customWidth="1"/>
    <col min="26" max="26" width="14.88671875" style="55" customWidth="1"/>
    <col min="27" max="16384" width="8.88671875" style="55"/>
  </cols>
  <sheetData>
    <row r="1" spans="1:26" ht="19.5" customHeight="1">
      <c r="E1" s="2" t="s">
        <v>253</v>
      </c>
      <c r="F1" s="2"/>
      <c r="G1" s="2"/>
      <c r="H1" s="2"/>
      <c r="I1" s="2"/>
    </row>
    <row r="2" spans="1:26" ht="19.5" customHeight="1">
      <c r="E2" s="2" t="s">
        <v>254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73"/>
      <c r="B5" s="173"/>
      <c r="C5" s="176" t="s">
        <v>0</v>
      </c>
      <c r="D5" s="3"/>
      <c r="E5" s="3"/>
      <c r="F5" s="176" t="s">
        <v>3</v>
      </c>
      <c r="G5" s="3"/>
      <c r="H5" s="176" t="s">
        <v>5</v>
      </c>
      <c r="I5" s="176" t="s">
        <v>6</v>
      </c>
      <c r="J5" s="176" t="s">
        <v>7</v>
      </c>
      <c r="K5" s="176" t="s">
        <v>8</v>
      </c>
      <c r="L5" s="176" t="s">
        <v>10</v>
      </c>
      <c r="M5" s="176" t="s">
        <v>9</v>
      </c>
      <c r="N5" s="176" t="s">
        <v>11</v>
      </c>
      <c r="O5" s="176" t="s">
        <v>12</v>
      </c>
    </row>
    <row r="6" spans="1:26">
      <c r="A6" s="174"/>
      <c r="B6" s="174"/>
      <c r="C6" s="177"/>
      <c r="D6" s="4" t="s">
        <v>251</v>
      </c>
      <c r="E6" s="4" t="s">
        <v>243</v>
      </c>
      <c r="F6" s="177"/>
      <c r="G6" s="4" t="s">
        <v>251</v>
      </c>
      <c r="H6" s="177"/>
      <c r="I6" s="177"/>
      <c r="J6" s="177"/>
      <c r="K6" s="177"/>
      <c r="L6" s="177"/>
      <c r="M6" s="177"/>
      <c r="N6" s="177"/>
      <c r="O6" s="177"/>
    </row>
    <row r="7" spans="1:26">
      <c r="A7" s="174"/>
      <c r="B7" s="174"/>
      <c r="C7" s="177"/>
      <c r="D7" s="4" t="s">
        <v>1</v>
      </c>
      <c r="E7" s="4" t="s">
        <v>1</v>
      </c>
      <c r="F7" s="177"/>
      <c r="G7" s="4" t="s">
        <v>4</v>
      </c>
      <c r="H7" s="177"/>
      <c r="I7" s="177"/>
      <c r="J7" s="177"/>
      <c r="K7" s="177"/>
      <c r="L7" s="177"/>
      <c r="M7" s="177"/>
      <c r="N7" s="177"/>
      <c r="O7" s="177"/>
    </row>
    <row r="8" spans="1:26" ht="18" customHeight="1" thickBot="1">
      <c r="A8" s="175"/>
      <c r="B8" s="175"/>
      <c r="C8" s="178"/>
      <c r="D8" s="5" t="s">
        <v>2</v>
      </c>
      <c r="E8" s="5" t="s">
        <v>2</v>
      </c>
      <c r="F8" s="178"/>
      <c r="G8" s="6"/>
      <c r="H8" s="178"/>
      <c r="I8" s="178"/>
      <c r="J8" s="178"/>
      <c r="K8" s="178"/>
      <c r="L8" s="178"/>
      <c r="M8" s="178"/>
      <c r="N8" s="178"/>
      <c r="O8" s="178"/>
      <c r="R8" s="8"/>
    </row>
    <row r="9" spans="1:26" ht="15" customHeight="1">
      <c r="A9" s="173"/>
      <c r="B9" s="173"/>
      <c r="C9" s="176" t="s">
        <v>13</v>
      </c>
      <c r="D9" s="146"/>
      <c r="E9" s="146"/>
      <c r="F9" s="176" t="s">
        <v>15</v>
      </c>
      <c r="G9" s="146"/>
      <c r="H9" s="9" t="s">
        <v>18</v>
      </c>
      <c r="I9" s="176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176" t="s">
        <v>26</v>
      </c>
      <c r="R9" s="8"/>
      <c r="V9" s="57"/>
      <c r="W9" s="56"/>
      <c r="X9" s="56"/>
      <c r="Y9" s="56"/>
      <c r="Z9" s="57"/>
    </row>
    <row r="10" spans="1:26">
      <c r="A10" s="174"/>
      <c r="B10" s="174"/>
      <c r="C10" s="177"/>
      <c r="D10" s="147" t="s">
        <v>252</v>
      </c>
      <c r="E10" s="147" t="s">
        <v>244</v>
      </c>
      <c r="F10" s="177"/>
      <c r="G10" s="147" t="s">
        <v>252</v>
      </c>
      <c r="H10" s="4" t="s">
        <v>17</v>
      </c>
      <c r="I10" s="177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177"/>
      <c r="R10" s="8"/>
      <c r="V10" s="57"/>
      <c r="W10" s="56"/>
      <c r="X10" s="56"/>
      <c r="Y10" s="56"/>
      <c r="Z10" s="57"/>
    </row>
    <row r="11" spans="1:26">
      <c r="A11" s="174"/>
      <c r="B11" s="174"/>
      <c r="C11" s="177"/>
      <c r="D11" s="147" t="s">
        <v>14</v>
      </c>
      <c r="E11" s="4" t="s">
        <v>14</v>
      </c>
      <c r="F11" s="177"/>
      <c r="G11" s="147" t="s">
        <v>16</v>
      </c>
      <c r="H11" s="6"/>
      <c r="I11" s="177"/>
      <c r="J11" s="6"/>
      <c r="K11" s="6"/>
      <c r="L11" s="12" t="s">
        <v>2</v>
      </c>
      <c r="M11" s="4" t="s">
        <v>17</v>
      </c>
      <c r="N11" s="6"/>
      <c r="O11" s="177"/>
      <c r="R11" s="57"/>
      <c r="T11" s="57"/>
      <c r="U11" s="56"/>
      <c r="V11" s="57"/>
      <c r="W11" s="56"/>
      <c r="X11" s="56"/>
      <c r="Y11" s="56"/>
      <c r="Z11" s="57"/>
    </row>
    <row r="12" spans="1:26" ht="15.6" customHeight="1" thickBot="1">
      <c r="A12" s="174"/>
      <c r="B12" s="175"/>
      <c r="C12" s="178"/>
      <c r="D12" s="148"/>
      <c r="E12" s="5" t="s">
        <v>2</v>
      </c>
      <c r="F12" s="178"/>
      <c r="G12" s="148" t="s">
        <v>17</v>
      </c>
      <c r="H12" s="32"/>
      <c r="I12" s="178"/>
      <c r="J12" s="32"/>
      <c r="K12" s="32"/>
      <c r="L12" s="32"/>
      <c r="M12" s="32"/>
      <c r="N12" s="32"/>
      <c r="O12" s="178"/>
      <c r="Q12" s="88"/>
      <c r="R12" s="88"/>
      <c r="S12" s="88"/>
      <c r="T12" s="88"/>
      <c r="U12" s="88"/>
      <c r="V12" s="89"/>
      <c r="W12" s="56"/>
      <c r="X12" s="90"/>
      <c r="Y12" s="89"/>
      <c r="Z12" s="90"/>
    </row>
    <row r="13" spans="1:26" ht="25.35" customHeight="1">
      <c r="A13" s="59">
        <v>1</v>
      </c>
      <c r="B13" s="59" t="s">
        <v>56</v>
      </c>
      <c r="C13" s="45" t="s">
        <v>259</v>
      </c>
      <c r="D13" s="65">
        <v>25129.83</v>
      </c>
      <c r="E13" s="63" t="s">
        <v>30</v>
      </c>
      <c r="F13" s="63" t="s">
        <v>30</v>
      </c>
      <c r="G13" s="65">
        <v>3910</v>
      </c>
      <c r="H13" s="63">
        <v>106</v>
      </c>
      <c r="I13" s="63">
        <f t="shared" ref="I13:I22" si="0">G13/H13</f>
        <v>36.886792452830186</v>
      </c>
      <c r="J13" s="63">
        <v>14</v>
      </c>
      <c r="K13" s="63">
        <v>1</v>
      </c>
      <c r="L13" s="65">
        <v>25130</v>
      </c>
      <c r="M13" s="65">
        <v>3910</v>
      </c>
      <c r="N13" s="61">
        <v>44442</v>
      </c>
      <c r="O13" s="60" t="s">
        <v>32</v>
      </c>
      <c r="P13" s="57"/>
      <c r="Q13" s="88"/>
      <c r="R13" s="88"/>
      <c r="S13" s="88"/>
      <c r="T13" s="88"/>
      <c r="U13" s="89"/>
      <c r="V13" s="89"/>
      <c r="W13" s="56"/>
      <c r="X13" s="90"/>
      <c r="Y13" s="89"/>
      <c r="Z13" s="90"/>
    </row>
    <row r="14" spans="1:26" ht="25.35" customHeight="1">
      <c r="A14" s="59">
        <v>2</v>
      </c>
      <c r="B14" s="59">
        <v>1</v>
      </c>
      <c r="C14" s="45" t="s">
        <v>232</v>
      </c>
      <c r="D14" s="65">
        <v>14310.49</v>
      </c>
      <c r="E14" s="63">
        <v>25495.22</v>
      </c>
      <c r="F14" s="76">
        <f>(D14-E14)/E14</f>
        <v>-0.43869909732098805</v>
      </c>
      <c r="G14" s="65">
        <v>2822</v>
      </c>
      <c r="H14" s="63">
        <v>118</v>
      </c>
      <c r="I14" s="63">
        <f t="shared" si="0"/>
        <v>23.915254237288135</v>
      </c>
      <c r="J14" s="63">
        <v>15</v>
      </c>
      <c r="K14" s="63">
        <v>3</v>
      </c>
      <c r="L14" s="65">
        <v>121674</v>
      </c>
      <c r="M14" s="65">
        <v>26742</v>
      </c>
      <c r="N14" s="61">
        <v>44428</v>
      </c>
      <c r="O14" s="77" t="s">
        <v>113</v>
      </c>
      <c r="P14" s="57"/>
      <c r="Q14" s="88"/>
      <c r="R14" s="88"/>
      <c r="S14" s="88"/>
      <c r="T14" s="88"/>
      <c r="U14" s="89"/>
      <c r="V14" s="89"/>
      <c r="W14" s="56"/>
      <c r="X14" s="90"/>
      <c r="Y14" s="89"/>
      <c r="Z14" s="90"/>
    </row>
    <row r="15" spans="1:26" ht="25.35" customHeight="1">
      <c r="A15" s="59">
        <v>3</v>
      </c>
      <c r="B15" s="59">
        <v>2</v>
      </c>
      <c r="C15" s="45" t="s">
        <v>230</v>
      </c>
      <c r="D15" s="65">
        <v>9574.19</v>
      </c>
      <c r="E15" s="63">
        <v>16382.04</v>
      </c>
      <c r="F15" s="76">
        <f>(D15-E15)/E15</f>
        <v>-0.41556790241020042</v>
      </c>
      <c r="G15" s="65">
        <v>1468</v>
      </c>
      <c r="H15" s="63">
        <v>70</v>
      </c>
      <c r="I15" s="63">
        <f t="shared" si="0"/>
        <v>20.971428571428572</v>
      </c>
      <c r="J15" s="63">
        <v>9</v>
      </c>
      <c r="K15" s="63">
        <v>4</v>
      </c>
      <c r="L15" s="65">
        <v>113326</v>
      </c>
      <c r="M15" s="65">
        <v>18406</v>
      </c>
      <c r="N15" s="61">
        <v>44421</v>
      </c>
      <c r="O15" s="60" t="s">
        <v>32</v>
      </c>
      <c r="P15" s="57"/>
      <c r="Q15" s="88"/>
      <c r="R15" s="88"/>
      <c r="S15" s="88"/>
      <c r="T15" s="88"/>
      <c r="U15" s="89"/>
      <c r="V15" s="89"/>
      <c r="W15" s="56"/>
      <c r="X15" s="90"/>
      <c r="Y15" s="89"/>
      <c r="Z15" s="90"/>
    </row>
    <row r="16" spans="1:26" ht="25.35" customHeight="1">
      <c r="A16" s="59">
        <v>4</v>
      </c>
      <c r="B16" s="59" t="s">
        <v>56</v>
      </c>
      <c r="C16" s="45" t="s">
        <v>256</v>
      </c>
      <c r="D16" s="65">
        <v>8636.06</v>
      </c>
      <c r="E16" s="63" t="s">
        <v>30</v>
      </c>
      <c r="F16" s="63" t="s">
        <v>30</v>
      </c>
      <c r="G16" s="65">
        <v>1326</v>
      </c>
      <c r="H16" s="63">
        <v>76</v>
      </c>
      <c r="I16" s="63">
        <f t="shared" si="0"/>
        <v>17.44736842105263</v>
      </c>
      <c r="J16" s="63">
        <v>11</v>
      </c>
      <c r="K16" s="63">
        <v>1</v>
      </c>
      <c r="L16" s="65">
        <v>8799.4</v>
      </c>
      <c r="M16" s="65">
        <v>1353</v>
      </c>
      <c r="N16" s="61">
        <v>44442</v>
      </c>
      <c r="O16" s="60" t="s">
        <v>34</v>
      </c>
      <c r="P16" s="57"/>
      <c r="Q16" s="88"/>
      <c r="R16" s="88"/>
      <c r="S16" s="88"/>
      <c r="T16" s="88"/>
      <c r="U16" s="89"/>
      <c r="V16" s="89"/>
      <c r="W16" s="56"/>
      <c r="X16" s="90"/>
      <c r="Y16" s="89"/>
      <c r="Z16" s="90"/>
    </row>
    <row r="17" spans="1:26" ht="25.35" customHeight="1">
      <c r="A17" s="59">
        <v>5</v>
      </c>
      <c r="B17" s="59" t="s">
        <v>56</v>
      </c>
      <c r="C17" s="45" t="s">
        <v>257</v>
      </c>
      <c r="D17" s="65">
        <v>7076.45</v>
      </c>
      <c r="E17" s="63" t="s">
        <v>30</v>
      </c>
      <c r="F17" s="63" t="s">
        <v>30</v>
      </c>
      <c r="G17" s="65">
        <v>1664</v>
      </c>
      <c r="H17" s="63">
        <v>103</v>
      </c>
      <c r="I17" s="63">
        <f t="shared" si="0"/>
        <v>16.155339805825243</v>
      </c>
      <c r="J17" s="63">
        <v>12</v>
      </c>
      <c r="K17" s="63">
        <v>1</v>
      </c>
      <c r="L17" s="65">
        <v>11707.32</v>
      </c>
      <c r="M17" s="65">
        <v>2694</v>
      </c>
      <c r="N17" s="61">
        <v>44442</v>
      </c>
      <c r="O17" s="60" t="s">
        <v>258</v>
      </c>
      <c r="P17" s="57"/>
      <c r="Q17" s="88"/>
      <c r="R17" s="88"/>
      <c r="S17" s="88"/>
      <c r="T17" s="88"/>
      <c r="U17" s="89"/>
      <c r="V17" s="89"/>
      <c r="W17" s="56"/>
      <c r="X17" s="90"/>
      <c r="Y17" s="89"/>
      <c r="Z17" s="90"/>
    </row>
    <row r="18" spans="1:26" ht="25.35" customHeight="1">
      <c r="A18" s="59">
        <v>6</v>
      </c>
      <c r="B18" s="59">
        <v>3</v>
      </c>
      <c r="C18" s="45" t="s">
        <v>199</v>
      </c>
      <c r="D18" s="65">
        <v>6784.76</v>
      </c>
      <c r="E18" s="63">
        <v>9721.1299999999992</v>
      </c>
      <c r="F18" s="76">
        <f>(D18-E18)/E18</f>
        <v>-0.30206056291809691</v>
      </c>
      <c r="G18" s="65">
        <v>1366</v>
      </c>
      <c r="H18" s="63">
        <v>52</v>
      </c>
      <c r="I18" s="63">
        <f t="shared" si="0"/>
        <v>26.26923076923077</v>
      </c>
      <c r="J18" s="63">
        <v>9</v>
      </c>
      <c r="K18" s="63">
        <v>7</v>
      </c>
      <c r="L18" s="65">
        <v>211019</v>
      </c>
      <c r="M18" s="65">
        <v>45827</v>
      </c>
      <c r="N18" s="61">
        <v>44400</v>
      </c>
      <c r="O18" s="60" t="s">
        <v>32</v>
      </c>
      <c r="P18" s="57"/>
      <c r="Q18" s="88"/>
      <c r="R18" s="88"/>
      <c r="S18" s="88"/>
      <c r="T18" s="88"/>
      <c r="U18" s="89"/>
      <c r="V18" s="89"/>
      <c r="W18" s="56"/>
      <c r="X18" s="90"/>
      <c r="Y18" s="89"/>
      <c r="Z18" s="90"/>
    </row>
    <row r="19" spans="1:26" ht="25.35" customHeight="1">
      <c r="A19" s="59">
        <v>7</v>
      </c>
      <c r="B19" s="59" t="s">
        <v>56</v>
      </c>
      <c r="C19" s="45" t="s">
        <v>255</v>
      </c>
      <c r="D19" s="65">
        <v>4539.1099999999997</v>
      </c>
      <c r="E19" s="63" t="s">
        <v>30</v>
      </c>
      <c r="F19" s="63" t="s">
        <v>30</v>
      </c>
      <c r="G19" s="65">
        <v>721</v>
      </c>
      <c r="H19" s="63">
        <v>63</v>
      </c>
      <c r="I19" s="63">
        <f t="shared" si="0"/>
        <v>11.444444444444445</v>
      </c>
      <c r="J19" s="63">
        <v>15</v>
      </c>
      <c r="K19" s="63">
        <v>1</v>
      </c>
      <c r="L19" s="65">
        <v>4938.41</v>
      </c>
      <c r="M19" s="65">
        <v>794</v>
      </c>
      <c r="N19" s="61">
        <v>44442</v>
      </c>
      <c r="O19" s="77" t="s">
        <v>27</v>
      </c>
      <c r="P19" s="57"/>
      <c r="Q19" s="88"/>
      <c r="R19" s="88"/>
      <c r="S19" s="88"/>
      <c r="T19" s="88"/>
      <c r="U19" s="89"/>
      <c r="V19" s="89"/>
      <c r="W19" s="56"/>
      <c r="X19" s="90"/>
      <c r="Y19" s="89"/>
      <c r="Z19" s="90"/>
    </row>
    <row r="20" spans="1:26" ht="25.35" customHeight="1">
      <c r="A20" s="59">
        <v>8</v>
      </c>
      <c r="B20" s="59">
        <v>10</v>
      </c>
      <c r="C20" s="45" t="s">
        <v>226</v>
      </c>
      <c r="D20" s="65">
        <v>2463.39</v>
      </c>
      <c r="E20" s="63">
        <v>3929.5699999999997</v>
      </c>
      <c r="F20" s="76">
        <f>(D20-E20)/E20</f>
        <v>-0.37311461559407261</v>
      </c>
      <c r="G20" s="65">
        <v>415</v>
      </c>
      <c r="H20" s="63">
        <v>24</v>
      </c>
      <c r="I20" s="63">
        <f t="shared" si="0"/>
        <v>17.291666666666668</v>
      </c>
      <c r="J20" s="63">
        <v>7</v>
      </c>
      <c r="K20" s="63">
        <v>4</v>
      </c>
      <c r="L20" s="65">
        <v>34290.950000000004</v>
      </c>
      <c r="M20" s="65">
        <v>6234</v>
      </c>
      <c r="N20" s="61">
        <v>44421</v>
      </c>
      <c r="O20" s="60" t="s">
        <v>227</v>
      </c>
      <c r="P20" s="57"/>
      <c r="Q20" s="88"/>
      <c r="R20" s="88"/>
      <c r="S20" s="88"/>
      <c r="T20" s="88"/>
      <c r="U20" s="89"/>
      <c r="V20" s="89"/>
      <c r="W20" s="56"/>
      <c r="X20" s="90"/>
      <c r="Y20" s="89"/>
      <c r="Z20" s="90"/>
    </row>
    <row r="21" spans="1:26" ht="25.35" customHeight="1">
      <c r="A21" s="59">
        <v>9</v>
      </c>
      <c r="B21" s="59">
        <v>6</v>
      </c>
      <c r="C21" s="45" t="s">
        <v>247</v>
      </c>
      <c r="D21" s="65">
        <v>2068.0300000000002</v>
      </c>
      <c r="E21" s="63">
        <v>5517.24</v>
      </c>
      <c r="F21" s="76">
        <f>(D21-E21)/E21</f>
        <v>-0.62516946879236712</v>
      </c>
      <c r="G21" s="65">
        <v>334</v>
      </c>
      <c r="H21" s="63">
        <v>30</v>
      </c>
      <c r="I21" s="63">
        <f t="shared" si="0"/>
        <v>11.133333333333333</v>
      </c>
      <c r="J21" s="63">
        <v>11</v>
      </c>
      <c r="K21" s="63">
        <v>2</v>
      </c>
      <c r="L21" s="65">
        <v>12133.66</v>
      </c>
      <c r="M21" s="65">
        <v>2243</v>
      </c>
      <c r="N21" s="61">
        <v>44435</v>
      </c>
      <c r="O21" s="60" t="s">
        <v>27</v>
      </c>
      <c r="P21" s="57"/>
      <c r="Q21" s="88"/>
      <c r="R21" s="88"/>
      <c r="S21" s="88"/>
      <c r="T21" s="88"/>
      <c r="U21" s="89"/>
      <c r="V21" s="89"/>
      <c r="W21" s="56"/>
      <c r="X21" s="90"/>
      <c r="Y21" s="89"/>
      <c r="Z21" s="90"/>
    </row>
    <row r="22" spans="1:26" ht="25.35" customHeight="1">
      <c r="A22" s="59">
        <v>10</v>
      </c>
      <c r="B22" s="59">
        <v>9</v>
      </c>
      <c r="C22" s="45" t="s">
        <v>208</v>
      </c>
      <c r="D22" s="65">
        <v>1976.9999999999998</v>
      </c>
      <c r="E22" s="63">
        <v>4058.94</v>
      </c>
      <c r="F22" s="76">
        <f>(D22-E22)/E22</f>
        <v>-0.51292702035506821</v>
      </c>
      <c r="G22" s="65">
        <v>341</v>
      </c>
      <c r="H22" s="63">
        <v>18</v>
      </c>
      <c r="I22" s="63">
        <f t="shared" si="0"/>
        <v>18.944444444444443</v>
      </c>
      <c r="J22" s="63">
        <v>7</v>
      </c>
      <c r="K22" s="63">
        <v>6</v>
      </c>
      <c r="L22" s="65">
        <v>172349.53999999998</v>
      </c>
      <c r="M22" s="65">
        <v>27412</v>
      </c>
      <c r="N22" s="61">
        <v>44407</v>
      </c>
      <c r="O22" s="60" t="s">
        <v>207</v>
      </c>
      <c r="P22" s="57"/>
      <c r="Q22" s="88"/>
      <c r="R22" s="88"/>
      <c r="S22" s="88"/>
      <c r="T22" s="88"/>
      <c r="U22" s="89"/>
      <c r="V22" s="89"/>
      <c r="W22" s="56"/>
      <c r="X22" s="90"/>
      <c r="Y22" s="89"/>
      <c r="Z22" s="90"/>
    </row>
    <row r="23" spans="1:26" ht="25.35" customHeight="1">
      <c r="A23" s="16"/>
      <c r="B23" s="16"/>
      <c r="C23" s="39" t="s">
        <v>29</v>
      </c>
      <c r="D23" s="58">
        <f>SUM(D13:D22)</f>
        <v>82559.31</v>
      </c>
      <c r="E23" s="58">
        <f t="shared" ref="E23:G23" si="1">SUM(E13:E22)</f>
        <v>65104.14</v>
      </c>
      <c r="F23" s="108">
        <f>(D23-E23)/E23</f>
        <v>0.26811152101847896</v>
      </c>
      <c r="G23" s="58">
        <f t="shared" si="1"/>
        <v>14367</v>
      </c>
      <c r="H23" s="58"/>
      <c r="I23" s="19"/>
      <c r="J23" s="18"/>
      <c r="K23" s="20"/>
      <c r="L23" s="21"/>
      <c r="M23" s="25"/>
      <c r="N23" s="22"/>
      <c r="O23" s="77"/>
      <c r="P23" s="57"/>
      <c r="R23" s="57"/>
    </row>
    <row r="24" spans="1:26" ht="14.1" customHeight="1">
      <c r="A24" s="14"/>
      <c r="B24" s="23"/>
      <c r="C24" s="15"/>
      <c r="D24" s="24"/>
      <c r="E24" s="24"/>
      <c r="F24" s="27"/>
      <c r="G24" s="24"/>
      <c r="H24" s="24"/>
      <c r="I24" s="24"/>
      <c r="J24" s="24"/>
      <c r="K24" s="24"/>
      <c r="L24" s="24"/>
      <c r="M24" s="24"/>
      <c r="N24" s="28"/>
      <c r="O24" s="13"/>
    </row>
    <row r="25" spans="1:26" ht="25.35" customHeight="1">
      <c r="A25" s="59">
        <v>11</v>
      </c>
      <c r="B25" s="59">
        <v>7</v>
      </c>
      <c r="C25" s="45" t="s">
        <v>186</v>
      </c>
      <c r="D25" s="65">
        <v>1844.94</v>
      </c>
      <c r="E25" s="63">
        <v>4816.8999999999996</v>
      </c>
      <c r="F25" s="76">
        <f>(D25-E25)/E25</f>
        <v>-0.61698602835848781</v>
      </c>
      <c r="G25" s="65">
        <v>397</v>
      </c>
      <c r="H25" s="63">
        <v>16</v>
      </c>
      <c r="I25" s="63">
        <f t="shared" ref="I25:I33" si="2">G25/H25</f>
        <v>24.8125</v>
      </c>
      <c r="J25" s="63">
        <v>6</v>
      </c>
      <c r="K25" s="63">
        <v>8</v>
      </c>
      <c r="L25" s="65">
        <v>156661.21</v>
      </c>
      <c r="M25" s="65">
        <v>32435</v>
      </c>
      <c r="N25" s="61">
        <v>44393</v>
      </c>
      <c r="O25" s="60" t="s">
        <v>34</v>
      </c>
      <c r="P25" s="57"/>
      <c r="Q25" s="88"/>
      <c r="R25" s="88"/>
      <c r="S25" s="88"/>
      <c r="T25" s="88"/>
      <c r="U25" s="89"/>
      <c r="V25" s="89"/>
      <c r="W25" s="56"/>
      <c r="X25" s="90"/>
      <c r="Y25" s="89"/>
      <c r="Z25" s="90"/>
    </row>
    <row r="26" spans="1:26" ht="25.35" customHeight="1">
      <c r="A26" s="59">
        <v>12</v>
      </c>
      <c r="B26" s="59">
        <v>4</v>
      </c>
      <c r="C26" s="45" t="s">
        <v>248</v>
      </c>
      <c r="D26" s="65">
        <v>1652.04</v>
      </c>
      <c r="E26" s="63">
        <v>6734.63</v>
      </c>
      <c r="F26" s="76">
        <f>(D26-E26)/E26</f>
        <v>-0.75469476422609705</v>
      </c>
      <c r="G26" s="65">
        <v>248</v>
      </c>
      <c r="H26" s="63">
        <v>31</v>
      </c>
      <c r="I26" s="63">
        <f t="shared" si="2"/>
        <v>8</v>
      </c>
      <c r="J26" s="63">
        <v>8</v>
      </c>
      <c r="K26" s="63">
        <v>2</v>
      </c>
      <c r="L26" s="65">
        <v>14886</v>
      </c>
      <c r="M26" s="65">
        <v>2619</v>
      </c>
      <c r="N26" s="61">
        <v>44435</v>
      </c>
      <c r="O26" s="60" t="s">
        <v>47</v>
      </c>
      <c r="P26" s="57"/>
      <c r="Q26" s="88"/>
      <c r="R26" s="88"/>
      <c r="S26" s="88"/>
      <c r="T26" s="88"/>
      <c r="U26" s="89"/>
      <c r="V26" s="89"/>
      <c r="W26" s="56"/>
      <c r="X26" s="90"/>
      <c r="Y26" s="89"/>
      <c r="Z26" s="90"/>
    </row>
    <row r="27" spans="1:26" ht="25.35" customHeight="1">
      <c r="A27" s="59">
        <v>13</v>
      </c>
      <c r="B27" s="59">
        <v>5</v>
      </c>
      <c r="C27" s="45" t="s">
        <v>250</v>
      </c>
      <c r="D27" s="65">
        <v>1426.12</v>
      </c>
      <c r="E27" s="63">
        <v>5855.48</v>
      </c>
      <c r="F27" s="76">
        <f>(D27-E27)/E27</f>
        <v>-0.75644695225668945</v>
      </c>
      <c r="G27" s="65">
        <v>248</v>
      </c>
      <c r="H27" s="63">
        <v>20</v>
      </c>
      <c r="I27" s="63">
        <f t="shared" si="2"/>
        <v>12.4</v>
      </c>
      <c r="J27" s="63">
        <v>9</v>
      </c>
      <c r="K27" s="63">
        <v>2</v>
      </c>
      <c r="L27" s="65">
        <v>9997.84</v>
      </c>
      <c r="M27" s="65">
        <v>1912</v>
      </c>
      <c r="N27" s="61">
        <v>44435</v>
      </c>
      <c r="O27" s="60" t="s">
        <v>37</v>
      </c>
      <c r="P27" s="57"/>
      <c r="Q27" s="88"/>
      <c r="R27" s="88"/>
      <c r="S27" s="88"/>
      <c r="T27" s="88"/>
      <c r="U27" s="89"/>
      <c r="V27" s="89"/>
      <c r="W27" s="56"/>
      <c r="X27" s="90"/>
      <c r="Y27" s="89"/>
      <c r="Z27" s="90"/>
    </row>
    <row r="28" spans="1:26" ht="25.35" customHeight="1">
      <c r="A28" s="59">
        <v>14</v>
      </c>
      <c r="B28" s="59">
        <v>15</v>
      </c>
      <c r="C28" s="45" t="s">
        <v>187</v>
      </c>
      <c r="D28" s="65">
        <v>1354.14</v>
      </c>
      <c r="E28" s="63">
        <v>1236.8900000000001</v>
      </c>
      <c r="F28" s="76">
        <f>(D28-E28)/E28</f>
        <v>9.4794201586236443E-2</v>
      </c>
      <c r="G28" s="65">
        <v>213</v>
      </c>
      <c r="H28" s="63">
        <v>6</v>
      </c>
      <c r="I28" s="63">
        <f t="shared" si="2"/>
        <v>35.5</v>
      </c>
      <c r="J28" s="63">
        <v>1</v>
      </c>
      <c r="K28" s="63">
        <v>8</v>
      </c>
      <c r="L28" s="65">
        <v>82672.47</v>
      </c>
      <c r="M28" s="65">
        <v>13317</v>
      </c>
      <c r="N28" s="61">
        <v>44393</v>
      </c>
      <c r="O28" s="60" t="s">
        <v>64</v>
      </c>
      <c r="P28" s="57"/>
      <c r="Q28" s="88"/>
      <c r="R28" s="88"/>
      <c r="S28" s="88"/>
      <c r="T28" s="88"/>
      <c r="U28" s="89"/>
      <c r="V28" s="89"/>
      <c r="W28" s="56"/>
      <c r="X28" s="90"/>
      <c r="Y28" s="89"/>
      <c r="Z28" s="90"/>
    </row>
    <row r="29" spans="1:26" ht="25.35" customHeight="1">
      <c r="A29" s="59">
        <v>15</v>
      </c>
      <c r="B29" s="59" t="s">
        <v>56</v>
      </c>
      <c r="C29" s="45" t="s">
        <v>260</v>
      </c>
      <c r="D29" s="65">
        <v>1330.5</v>
      </c>
      <c r="E29" s="63" t="s">
        <v>30</v>
      </c>
      <c r="F29" s="63" t="s">
        <v>30</v>
      </c>
      <c r="G29" s="65">
        <v>213</v>
      </c>
      <c r="H29" s="63">
        <v>43</v>
      </c>
      <c r="I29" s="63">
        <f t="shared" si="2"/>
        <v>4.9534883720930232</v>
      </c>
      <c r="J29" s="63">
        <v>10</v>
      </c>
      <c r="K29" s="63">
        <v>1</v>
      </c>
      <c r="L29" s="65">
        <v>1331</v>
      </c>
      <c r="M29" s="65">
        <v>213</v>
      </c>
      <c r="N29" s="61">
        <v>44442</v>
      </c>
      <c r="O29" s="60" t="s">
        <v>33</v>
      </c>
      <c r="P29" s="57"/>
      <c r="Q29" s="88"/>
      <c r="R29" s="88"/>
      <c r="S29" s="88"/>
      <c r="T29" s="88"/>
      <c r="U29" s="89"/>
      <c r="V29" s="89"/>
      <c r="W29" s="56"/>
      <c r="X29" s="90"/>
      <c r="Y29" s="89"/>
      <c r="Z29" s="90"/>
    </row>
    <row r="30" spans="1:26" ht="25.35" customHeight="1">
      <c r="A30" s="59">
        <v>16</v>
      </c>
      <c r="B30" s="59">
        <v>11</v>
      </c>
      <c r="C30" s="45" t="s">
        <v>217</v>
      </c>
      <c r="D30" s="65">
        <v>1114.82</v>
      </c>
      <c r="E30" s="63">
        <v>3820.87</v>
      </c>
      <c r="F30" s="76">
        <f t="shared" ref="F30:F35" si="3">(D30-E30)/E30</f>
        <v>-0.70822875418425657</v>
      </c>
      <c r="G30" s="65">
        <v>162</v>
      </c>
      <c r="H30" s="63">
        <v>10</v>
      </c>
      <c r="I30" s="63">
        <f t="shared" si="2"/>
        <v>16.2</v>
      </c>
      <c r="J30" s="63">
        <v>4</v>
      </c>
      <c r="K30" s="63">
        <v>5</v>
      </c>
      <c r="L30" s="65">
        <v>91702.49</v>
      </c>
      <c r="M30" s="65">
        <v>14048</v>
      </c>
      <c r="N30" s="61">
        <v>44414</v>
      </c>
      <c r="O30" s="60" t="s">
        <v>34</v>
      </c>
      <c r="P30" s="57"/>
      <c r="Q30" s="88"/>
      <c r="R30" s="88"/>
      <c r="S30" s="88"/>
      <c r="T30" s="88"/>
      <c r="U30" s="89"/>
      <c r="V30" s="89"/>
      <c r="W30" s="56"/>
      <c r="X30" s="90"/>
      <c r="Y30" s="89"/>
      <c r="Z30" s="90"/>
    </row>
    <row r="31" spans="1:26" ht="25.35" customHeight="1">
      <c r="A31" s="59">
        <v>17</v>
      </c>
      <c r="B31" s="59">
        <v>8</v>
      </c>
      <c r="C31" s="45" t="s">
        <v>241</v>
      </c>
      <c r="D31" s="65">
        <v>1002.1</v>
      </c>
      <c r="E31" s="63">
        <v>4528.5200000000004</v>
      </c>
      <c r="F31" s="76">
        <f t="shared" si="3"/>
        <v>-0.77871357529612328</v>
      </c>
      <c r="G31" s="65">
        <v>149</v>
      </c>
      <c r="H31" s="63">
        <v>10</v>
      </c>
      <c r="I31" s="63">
        <f t="shared" si="2"/>
        <v>14.9</v>
      </c>
      <c r="J31" s="63">
        <v>4</v>
      </c>
      <c r="K31" s="63">
        <v>3</v>
      </c>
      <c r="L31" s="65">
        <v>24076</v>
      </c>
      <c r="M31" s="65">
        <v>4033</v>
      </c>
      <c r="N31" s="61">
        <v>44428</v>
      </c>
      <c r="O31" s="60" t="s">
        <v>33</v>
      </c>
      <c r="P31" s="57"/>
      <c r="Q31" s="88"/>
      <c r="R31" s="88"/>
      <c r="S31" s="88"/>
      <c r="T31" s="88"/>
      <c r="U31" s="89"/>
      <c r="V31" s="89"/>
      <c r="W31" s="56"/>
      <c r="X31" s="90"/>
      <c r="Y31" s="89"/>
      <c r="Z31" s="90"/>
    </row>
    <row r="32" spans="1:26" ht="25.35" customHeight="1">
      <c r="A32" s="59">
        <v>18</v>
      </c>
      <c r="B32" s="59">
        <v>12</v>
      </c>
      <c r="C32" s="45" t="s">
        <v>249</v>
      </c>
      <c r="D32" s="65">
        <v>977.9</v>
      </c>
      <c r="E32" s="63">
        <v>3267.89</v>
      </c>
      <c r="F32" s="76">
        <f t="shared" si="3"/>
        <v>-0.70075492137128237</v>
      </c>
      <c r="G32" s="65">
        <v>154</v>
      </c>
      <c r="H32" s="63">
        <v>14</v>
      </c>
      <c r="I32" s="63">
        <f t="shared" si="2"/>
        <v>11</v>
      </c>
      <c r="J32" s="63">
        <v>7</v>
      </c>
      <c r="K32" s="63">
        <v>2</v>
      </c>
      <c r="L32" s="65">
        <v>7282</v>
      </c>
      <c r="M32" s="65">
        <v>1408</v>
      </c>
      <c r="N32" s="61">
        <v>44435</v>
      </c>
      <c r="O32" s="60" t="s">
        <v>33</v>
      </c>
      <c r="P32" s="57"/>
      <c r="Q32" s="88"/>
      <c r="R32" s="88"/>
      <c r="S32" s="88"/>
      <c r="T32" s="88"/>
      <c r="U32" s="89"/>
      <c r="V32" s="89"/>
      <c r="W32" s="56"/>
      <c r="X32" s="90"/>
      <c r="Y32" s="89"/>
      <c r="Z32" s="90"/>
    </row>
    <row r="33" spans="1:26" ht="25.35" customHeight="1">
      <c r="A33" s="59">
        <v>19</v>
      </c>
      <c r="B33" s="59">
        <v>17</v>
      </c>
      <c r="C33" s="45" t="s">
        <v>174</v>
      </c>
      <c r="D33" s="65">
        <v>485.68</v>
      </c>
      <c r="E33" s="63">
        <v>747.18</v>
      </c>
      <c r="F33" s="76">
        <f t="shared" si="3"/>
        <v>-0.34998260124735669</v>
      </c>
      <c r="G33" s="65">
        <v>95</v>
      </c>
      <c r="H33" s="63">
        <v>3</v>
      </c>
      <c r="I33" s="63">
        <f t="shared" si="2"/>
        <v>31.666666666666668</v>
      </c>
      <c r="J33" s="63">
        <v>1</v>
      </c>
      <c r="K33" s="63">
        <v>10</v>
      </c>
      <c r="L33" s="65">
        <v>49351</v>
      </c>
      <c r="M33" s="65">
        <v>10878</v>
      </c>
      <c r="N33" s="61">
        <v>44379</v>
      </c>
      <c r="O33" s="60" t="s">
        <v>47</v>
      </c>
      <c r="P33" s="57"/>
      <c r="Q33" s="88"/>
      <c r="R33" s="88"/>
      <c r="S33" s="88"/>
      <c r="T33" s="88"/>
      <c r="U33" s="89"/>
      <c r="V33" s="89"/>
      <c r="W33" s="56"/>
      <c r="X33" s="90"/>
      <c r="Y33" s="89"/>
      <c r="Z33" s="90"/>
    </row>
    <row r="34" spans="1:26" ht="25.35" customHeight="1">
      <c r="A34" s="59">
        <v>20</v>
      </c>
      <c r="B34" s="59">
        <v>19</v>
      </c>
      <c r="C34" s="64" t="s">
        <v>101</v>
      </c>
      <c r="D34" s="65">
        <v>214</v>
      </c>
      <c r="E34" s="65">
        <v>510</v>
      </c>
      <c r="F34" s="76">
        <f t="shared" si="3"/>
        <v>-0.58039215686274515</v>
      </c>
      <c r="G34" s="65">
        <v>39</v>
      </c>
      <c r="H34" s="63" t="s">
        <v>30</v>
      </c>
      <c r="I34" s="63" t="s">
        <v>30</v>
      </c>
      <c r="J34" s="63">
        <v>3</v>
      </c>
      <c r="K34" s="63">
        <v>15</v>
      </c>
      <c r="L34" s="65">
        <f>6560.42+D34</f>
        <v>6774.42</v>
      </c>
      <c r="M34" s="65">
        <f>1358+G34</f>
        <v>1397</v>
      </c>
      <c r="N34" s="61">
        <v>44330</v>
      </c>
      <c r="O34" s="60" t="s">
        <v>102</v>
      </c>
      <c r="P34" s="57"/>
      <c r="Q34" s="88"/>
      <c r="R34" s="88"/>
      <c r="S34" s="88"/>
      <c r="T34" s="88"/>
      <c r="U34" s="89"/>
      <c r="V34" s="89"/>
      <c r="W34" s="56"/>
      <c r="X34" s="90"/>
      <c r="Y34" s="89"/>
      <c r="Z34" s="90"/>
    </row>
    <row r="35" spans="1:26" ht="25.35" customHeight="1">
      <c r="A35" s="16"/>
      <c r="B35" s="16"/>
      <c r="C35" s="39" t="s">
        <v>76</v>
      </c>
      <c r="D35" s="58">
        <f>SUM(D23:D34)</f>
        <v>93961.549999999988</v>
      </c>
      <c r="E35" s="58">
        <f t="shared" ref="E35:G35" si="4">SUM(E23:E34)</f>
        <v>96622.499999999985</v>
      </c>
      <c r="F35" s="108">
        <f t="shared" si="3"/>
        <v>-2.7539651737431732E-2</v>
      </c>
      <c r="G35" s="58">
        <f t="shared" si="4"/>
        <v>16285</v>
      </c>
      <c r="H35" s="58"/>
      <c r="I35" s="19"/>
      <c r="J35" s="18"/>
      <c r="K35" s="20"/>
      <c r="L35" s="21"/>
      <c r="M35" s="25"/>
      <c r="N35" s="22"/>
      <c r="O35" s="77"/>
      <c r="P35" s="57"/>
      <c r="R35" s="57"/>
    </row>
    <row r="36" spans="1:26" ht="14.1" customHeight="1">
      <c r="A36" s="14"/>
      <c r="B36" s="23"/>
      <c r="C36" s="15"/>
      <c r="D36" s="24"/>
      <c r="E36" s="24"/>
      <c r="F36" s="27"/>
      <c r="G36" s="24"/>
      <c r="H36" s="24"/>
      <c r="I36" s="24"/>
      <c r="J36" s="24"/>
      <c r="K36" s="24"/>
      <c r="L36" s="24"/>
      <c r="M36" s="24"/>
      <c r="N36" s="28"/>
      <c r="O36" s="13"/>
    </row>
    <row r="37" spans="1:26" ht="25.35" customHeight="1">
      <c r="A37" s="59">
        <v>21</v>
      </c>
      <c r="B37" s="59">
        <v>16</v>
      </c>
      <c r="C37" s="45" t="s">
        <v>210</v>
      </c>
      <c r="D37" s="65">
        <v>132.5</v>
      </c>
      <c r="E37" s="63">
        <v>936.44</v>
      </c>
      <c r="F37" s="76">
        <f>(D37-E37)/E37</f>
        <v>-0.85850668489171755</v>
      </c>
      <c r="G37" s="65">
        <v>34</v>
      </c>
      <c r="H37" s="63">
        <v>2</v>
      </c>
      <c r="I37" s="63">
        <f>G37/H37</f>
        <v>17</v>
      </c>
      <c r="J37" s="63">
        <v>2</v>
      </c>
      <c r="K37" s="63">
        <v>6</v>
      </c>
      <c r="L37" s="65">
        <v>44787</v>
      </c>
      <c r="M37" s="65">
        <v>8057</v>
      </c>
      <c r="N37" s="61">
        <v>44407</v>
      </c>
      <c r="O37" s="60" t="s">
        <v>32</v>
      </c>
      <c r="P37" s="57"/>
      <c r="Q37" s="88"/>
      <c r="R37" s="88"/>
      <c r="S37" s="88"/>
      <c r="T37" s="88"/>
      <c r="U37" s="89"/>
      <c r="V37" s="89"/>
      <c r="W37" s="56"/>
      <c r="X37" s="90"/>
      <c r="Y37" s="89"/>
      <c r="Z37" s="90"/>
    </row>
    <row r="38" spans="1:26" ht="25.35" customHeight="1">
      <c r="A38" s="59">
        <v>22</v>
      </c>
      <c r="B38" s="59">
        <v>14</v>
      </c>
      <c r="C38" s="45" t="s">
        <v>240</v>
      </c>
      <c r="D38" s="65">
        <v>126</v>
      </c>
      <c r="E38" s="63">
        <v>1884.28</v>
      </c>
      <c r="F38" s="76">
        <f>(D38-E38)/E38</f>
        <v>-0.93313095718258432</v>
      </c>
      <c r="G38" s="65">
        <v>20</v>
      </c>
      <c r="H38" s="63">
        <v>5</v>
      </c>
      <c r="I38" s="63">
        <f>G38/H38</f>
        <v>4</v>
      </c>
      <c r="J38" s="63">
        <v>3</v>
      </c>
      <c r="K38" s="63">
        <v>3</v>
      </c>
      <c r="L38" s="65">
        <v>12095.25</v>
      </c>
      <c r="M38" s="65">
        <v>2123</v>
      </c>
      <c r="N38" s="61">
        <v>44428</v>
      </c>
      <c r="O38" s="60" t="s">
        <v>37</v>
      </c>
      <c r="P38" s="57"/>
      <c r="Q38" s="88"/>
      <c r="R38" s="88"/>
      <c r="S38" s="88"/>
      <c r="T38" s="88"/>
      <c r="U38" s="89"/>
      <c r="V38" s="89"/>
      <c r="W38" s="56"/>
      <c r="X38" s="90"/>
      <c r="Y38" s="89"/>
      <c r="Z38" s="90"/>
    </row>
    <row r="39" spans="1:26" ht="25.35" customHeight="1">
      <c r="A39" s="59">
        <v>23</v>
      </c>
      <c r="B39" s="93">
        <v>22</v>
      </c>
      <c r="C39" s="78" t="s">
        <v>220</v>
      </c>
      <c r="D39" s="65">
        <v>101</v>
      </c>
      <c r="E39" s="63">
        <v>168</v>
      </c>
      <c r="F39" s="76">
        <f>(D39-E39)/E39</f>
        <v>-0.39880952380952384</v>
      </c>
      <c r="G39" s="65">
        <v>16</v>
      </c>
      <c r="H39" s="63" t="s">
        <v>30</v>
      </c>
      <c r="I39" s="63" t="s">
        <v>30</v>
      </c>
      <c r="J39" s="63">
        <v>1</v>
      </c>
      <c r="K39" s="63">
        <v>5</v>
      </c>
      <c r="L39" s="65">
        <v>2229.61</v>
      </c>
      <c r="M39" s="65">
        <v>419</v>
      </c>
      <c r="N39" s="61">
        <v>44414</v>
      </c>
      <c r="O39" s="60" t="s">
        <v>221</v>
      </c>
      <c r="P39" s="57"/>
      <c r="R39" s="62"/>
      <c r="T39" s="57"/>
      <c r="U39" s="56"/>
      <c r="V39" s="56"/>
      <c r="W39" s="57"/>
      <c r="X39" s="56"/>
      <c r="Y39" s="56"/>
      <c r="Z39" s="56"/>
    </row>
    <row r="40" spans="1:26" ht="25.35" customHeight="1">
      <c r="A40" s="59">
        <v>24</v>
      </c>
      <c r="B40" s="59">
        <v>26</v>
      </c>
      <c r="C40" s="45" t="s">
        <v>229</v>
      </c>
      <c r="D40" s="65">
        <v>64</v>
      </c>
      <c r="E40" s="63">
        <v>30.2</v>
      </c>
      <c r="F40" s="76">
        <f>(D40-E40)/E40</f>
        <v>1.119205298013245</v>
      </c>
      <c r="G40" s="65">
        <v>10</v>
      </c>
      <c r="H40" s="63">
        <v>2</v>
      </c>
      <c r="I40" s="63">
        <f>G40/H40</f>
        <v>5</v>
      </c>
      <c r="J40" s="63">
        <v>2</v>
      </c>
      <c r="K40" s="63">
        <v>4</v>
      </c>
      <c r="L40" s="65">
        <v>7224.76</v>
      </c>
      <c r="M40" s="65">
        <v>1519</v>
      </c>
      <c r="N40" s="61">
        <v>44421</v>
      </c>
      <c r="O40" s="60" t="s">
        <v>37</v>
      </c>
      <c r="P40" s="57"/>
      <c r="Q40" s="88"/>
      <c r="R40" s="88"/>
      <c r="S40" s="88"/>
      <c r="T40" s="88"/>
      <c r="U40" s="89"/>
      <c r="V40" s="89"/>
      <c r="W40" s="56"/>
      <c r="X40" s="90"/>
      <c r="Y40" s="89"/>
      <c r="Z40" s="90"/>
    </row>
    <row r="41" spans="1:26" ht="25.35" customHeight="1">
      <c r="A41" s="59">
        <v>25</v>
      </c>
      <c r="B41" s="63" t="s">
        <v>30</v>
      </c>
      <c r="C41" s="81" t="s">
        <v>67</v>
      </c>
      <c r="D41" s="65">
        <v>39</v>
      </c>
      <c r="E41" s="63" t="s">
        <v>30</v>
      </c>
      <c r="F41" s="63" t="s">
        <v>30</v>
      </c>
      <c r="G41" s="65">
        <v>10</v>
      </c>
      <c r="H41" s="63">
        <v>1</v>
      </c>
      <c r="I41" s="63">
        <f>G41/H41</f>
        <v>10</v>
      </c>
      <c r="J41" s="63">
        <v>1</v>
      </c>
      <c r="K41" s="63" t="s">
        <v>30</v>
      </c>
      <c r="L41" s="65">
        <v>23874</v>
      </c>
      <c r="M41" s="65">
        <v>4218</v>
      </c>
      <c r="N41" s="61">
        <v>44323</v>
      </c>
      <c r="O41" s="77" t="s">
        <v>32</v>
      </c>
      <c r="P41" s="57"/>
      <c r="Q41" s="88"/>
      <c r="R41" s="88"/>
      <c r="S41" s="88"/>
      <c r="T41" s="88"/>
      <c r="U41" s="88"/>
      <c r="V41" s="89"/>
      <c r="W41" s="89"/>
      <c r="X41" s="90"/>
      <c r="Y41" s="56"/>
      <c r="Z41" s="90"/>
    </row>
    <row r="42" spans="1:26" ht="25.35" customHeight="1">
      <c r="A42" s="59">
        <v>26</v>
      </c>
      <c r="B42" s="93">
        <v>23</v>
      </c>
      <c r="C42" s="78" t="s">
        <v>218</v>
      </c>
      <c r="D42" s="65">
        <v>22</v>
      </c>
      <c r="E42" s="63">
        <v>114.02</v>
      </c>
      <c r="F42" s="76">
        <f>(D42-E42)/E42</f>
        <v>-0.80705139449219432</v>
      </c>
      <c r="G42" s="65">
        <v>4</v>
      </c>
      <c r="H42" s="63">
        <v>2</v>
      </c>
      <c r="I42" s="63">
        <f>G42/H42</f>
        <v>2</v>
      </c>
      <c r="J42" s="63">
        <v>1</v>
      </c>
      <c r="K42" s="63">
        <v>5</v>
      </c>
      <c r="L42" s="65">
        <v>3344</v>
      </c>
      <c r="M42" s="65">
        <v>589</v>
      </c>
      <c r="N42" s="61">
        <v>44414</v>
      </c>
      <c r="O42" s="60" t="s">
        <v>33</v>
      </c>
      <c r="P42" s="57"/>
      <c r="R42" s="62"/>
      <c r="T42" s="57"/>
      <c r="U42" s="56"/>
      <c r="V42" s="56"/>
      <c r="W42" s="56"/>
      <c r="X42" s="57"/>
      <c r="Y42" s="56"/>
      <c r="Z42" s="56"/>
    </row>
    <row r="43" spans="1:26" ht="25.35" customHeight="1">
      <c r="A43" s="59">
        <v>27</v>
      </c>
      <c r="B43" s="93">
        <v>27</v>
      </c>
      <c r="C43" s="45" t="s">
        <v>234</v>
      </c>
      <c r="D43" s="65">
        <v>22</v>
      </c>
      <c r="E43" s="63">
        <v>22</v>
      </c>
      <c r="F43" s="76">
        <f>(D43-E43)/E43</f>
        <v>0</v>
      </c>
      <c r="G43" s="65">
        <v>4</v>
      </c>
      <c r="H43" s="63" t="s">
        <v>30</v>
      </c>
      <c r="I43" s="63" t="s">
        <v>30</v>
      </c>
      <c r="J43" s="63">
        <v>2</v>
      </c>
      <c r="K43" s="63">
        <v>4</v>
      </c>
      <c r="L43" s="65">
        <v>715.57</v>
      </c>
      <c r="M43" s="65">
        <v>158</v>
      </c>
      <c r="N43" s="61">
        <v>44421</v>
      </c>
      <c r="O43" s="60" t="s">
        <v>102</v>
      </c>
      <c r="P43" s="57"/>
      <c r="Q43" s="88"/>
      <c r="R43" s="88"/>
      <c r="S43" s="88"/>
      <c r="T43" s="88"/>
      <c r="U43" s="88"/>
      <c r="V43" s="89"/>
      <c r="W43" s="90"/>
      <c r="X43" s="56"/>
      <c r="Y43" s="89"/>
      <c r="Z43" s="90"/>
    </row>
    <row r="44" spans="1:26" ht="25.35" customHeight="1">
      <c r="A44" s="59">
        <v>28</v>
      </c>
      <c r="B44" s="93">
        <v>13</v>
      </c>
      <c r="C44" s="78" t="s">
        <v>239</v>
      </c>
      <c r="D44" s="65">
        <v>12</v>
      </c>
      <c r="E44" s="63">
        <v>2392.71</v>
      </c>
      <c r="F44" s="76">
        <f>(D44-E44)/E44</f>
        <v>-0.99498476622741583</v>
      </c>
      <c r="G44" s="65">
        <v>2</v>
      </c>
      <c r="H44" s="63">
        <v>1</v>
      </c>
      <c r="I44" s="63">
        <f>G44/H44</f>
        <v>2</v>
      </c>
      <c r="J44" s="63">
        <v>1</v>
      </c>
      <c r="K44" s="63">
        <v>3</v>
      </c>
      <c r="L44" s="65">
        <v>18288.95</v>
      </c>
      <c r="M44" s="65">
        <v>2956</v>
      </c>
      <c r="N44" s="61">
        <v>44428</v>
      </c>
      <c r="O44" s="60" t="s">
        <v>34</v>
      </c>
      <c r="P44" s="57"/>
      <c r="Q44" s="88"/>
      <c r="R44" s="88"/>
      <c r="S44" s="88"/>
      <c r="T44" s="88"/>
      <c r="U44" s="88"/>
      <c r="V44" s="88"/>
      <c r="W44" s="88"/>
      <c r="X44" s="90"/>
      <c r="Y44" s="89"/>
      <c r="Z44" s="56"/>
    </row>
    <row r="45" spans="1:26" ht="25.35" customHeight="1">
      <c r="A45" s="16"/>
      <c r="B45" s="16"/>
      <c r="C45" s="39" t="s">
        <v>118</v>
      </c>
      <c r="D45" s="58">
        <f>SUM(D35:D44)</f>
        <v>94480.049999999988</v>
      </c>
      <c r="E45" s="58">
        <f t="shared" ref="E45:G45" si="5">SUM(E35:E44)</f>
        <v>102170.15</v>
      </c>
      <c r="F45" s="108">
        <f>(D45-E45)/E45</f>
        <v>-7.5267580599617467E-2</v>
      </c>
      <c r="G45" s="58">
        <f t="shared" si="5"/>
        <v>16385</v>
      </c>
      <c r="H45" s="58"/>
      <c r="I45" s="19"/>
      <c r="J45" s="18"/>
      <c r="K45" s="20"/>
      <c r="L45" s="21"/>
      <c r="M45" s="25"/>
      <c r="N45" s="22"/>
      <c r="O45" s="77"/>
    </row>
    <row r="46" spans="1:26" ht="23.1" customHeight="1"/>
    <row r="47" spans="1:26" ht="17.25" customHeight="1"/>
    <row r="48" spans="1:26" ht="16.5" customHeight="1"/>
    <row r="61" spans="16:18">
      <c r="R61" s="57"/>
    </row>
    <row r="64" spans="16:18">
      <c r="P64" s="57"/>
    </row>
    <row r="68" ht="12" customHeight="1"/>
  </sheetData>
  <sortState xmlns:xlrd2="http://schemas.microsoft.com/office/spreadsheetml/2017/richdata2" ref="B13:O44">
    <sortCondition descending="1" ref="D13:D44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2F31A8F31CD2D458B1820EC8E9439A8" ma:contentTypeVersion="4" ma:contentTypeDescription="Kurkite naują dokumentą." ma:contentTypeScope="" ma:versionID="0b8e69b05e37bb016ce66936420bb9f9">
  <xsd:schema xmlns:xsd="http://www.w3.org/2001/XMLSchema" xmlns:xs="http://www.w3.org/2001/XMLSchema" xmlns:p="http://schemas.microsoft.com/office/2006/metadata/properties" xmlns:ns3="2e073065-020e-4dce-99c7-95e5c43123bb" targetNamespace="http://schemas.microsoft.com/office/2006/metadata/properties" ma:root="true" ma:fieldsID="e3781e86f90e9808efb857dffe9517c8" ns3:_="">
    <xsd:import namespace="2e073065-020e-4dce-99c7-95e5c4312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3065-020e-4dce-99c7-95e5c4312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5DD678-93FD-4FE5-86AB-1A3548741E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5202E3-D106-493F-9DF2-62E06BFD5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3065-020e-4dce-99c7-95e5c4312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EA2D6C-D3E2-4802-95F0-36A1F7851935}">
  <ds:schemaRefs>
    <ds:schemaRef ds:uri="2e073065-020e-4dce-99c7-95e5c43123bb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27</vt:i4>
      </vt:variant>
    </vt:vector>
  </HeadingPairs>
  <TitlesOfParts>
    <vt:vector size="27" baseType="lpstr">
      <vt:lpstr>10.29-10.31</vt:lpstr>
      <vt:lpstr>10.22-10.24</vt:lpstr>
      <vt:lpstr>10.15-10.17</vt:lpstr>
      <vt:lpstr>10.08-10.10</vt:lpstr>
      <vt:lpstr>10.01-10.03</vt:lpstr>
      <vt:lpstr>09.24-09.26</vt:lpstr>
      <vt:lpstr>09.17-09.19</vt:lpstr>
      <vt:lpstr>09.10-09.12</vt:lpstr>
      <vt:lpstr>09.03-09.05</vt:lpstr>
      <vt:lpstr>08.27-08.29</vt:lpstr>
      <vt:lpstr>08.20-08.22</vt:lpstr>
      <vt:lpstr>08.13-08.15</vt:lpstr>
      <vt:lpstr>08.06-08.08</vt:lpstr>
      <vt:lpstr>07.30-08.01</vt:lpstr>
      <vt:lpstr>07.23-07.25</vt:lpstr>
      <vt:lpstr>07.16-07.18</vt:lpstr>
      <vt:lpstr>07.09-07.11</vt:lpstr>
      <vt:lpstr>07.02-07.04</vt:lpstr>
      <vt:lpstr>06.25-06.27</vt:lpstr>
      <vt:lpstr>06.18-06.20</vt:lpstr>
      <vt:lpstr>06.11-06.13</vt:lpstr>
      <vt:lpstr>06.04-06.06</vt:lpstr>
      <vt:lpstr>05.28-05.30</vt:lpstr>
      <vt:lpstr>05.21-05.23</vt:lpstr>
      <vt:lpstr>05.14-05.16</vt:lpstr>
      <vt:lpstr>05.07-05.09</vt:lpstr>
      <vt:lpstr>04.30-05.02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2021-11-03T11:19:22Z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0x01010002F31A8F31CD2D458B1820EC8E9439A8</vt:lpwstr>
  </property>
</Properties>
</file>