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Ataskaitos platintojams\2021\Savaitės\"/>
    </mc:Choice>
  </mc:AlternateContent>
  <xr:revisionPtr revIDLastSave="0" documentId="13_ncr:1_{B879F62F-B2CC-40E0-A86D-9FC5AED09B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3-09.09" sheetId="20" r:id="rId1"/>
    <sheet name="08.27-09.02" sheetId="19" r:id="rId2"/>
    <sheet name="08.20-08.26" sheetId="18" r:id="rId3"/>
    <sheet name="08.13-08.19" sheetId="17" r:id="rId4"/>
    <sheet name="08.06-08.12" sheetId="16" r:id="rId5"/>
    <sheet name="07.30-08.05" sheetId="15" r:id="rId6"/>
    <sheet name="07.23-07.29" sheetId="14" r:id="rId7"/>
    <sheet name="07.16-07.22" sheetId="13" r:id="rId8"/>
    <sheet name="07.09-07.15" sheetId="12" r:id="rId9"/>
    <sheet name="07.02-07.08" sheetId="11" r:id="rId10"/>
    <sheet name="06.25-07.01" sheetId="10" r:id="rId11"/>
    <sheet name="06.18-06.24" sheetId="9" r:id="rId12"/>
    <sheet name="06.11-06.17" sheetId="8" r:id="rId13"/>
    <sheet name="06.04-06.10" sheetId="7" r:id="rId14"/>
    <sheet name="05.28-06.03" sheetId="6" r:id="rId15"/>
    <sheet name="05.21-05.27" sheetId="5" r:id="rId16"/>
    <sheet name="05.14-05.20" sheetId="4" r:id="rId17"/>
    <sheet name="05.07-05.13" sheetId="3" r:id="rId18"/>
    <sheet name="04.30-05.06" sheetId="2" r:id="rId19"/>
    <sheet name="04.28-29" sheetId="1" r:id="rId20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20" l="1"/>
  <c r="E46" i="20"/>
  <c r="G46" i="20"/>
  <c r="D46" i="20"/>
  <c r="F35" i="20"/>
  <c r="E35" i="20"/>
  <c r="G35" i="20"/>
  <c r="D35" i="20"/>
  <c r="F23" i="20"/>
  <c r="E23" i="20"/>
  <c r="G23" i="20"/>
  <c r="D23" i="20"/>
  <c r="I43" i="20"/>
  <c r="I31" i="20"/>
  <c r="I34" i="20" l="1"/>
  <c r="I38" i="20"/>
  <c r="I19" i="20"/>
  <c r="I17" i="20"/>
  <c r="I15" i="20"/>
  <c r="I13" i="20"/>
  <c r="F16" i="20" l="1"/>
  <c r="F18" i="20"/>
  <c r="F22" i="20"/>
  <c r="F26" i="20"/>
  <c r="F28" i="20"/>
  <c r="F30" i="20"/>
  <c r="F27" i="20"/>
  <c r="F25" i="20"/>
  <c r="F33" i="20"/>
  <c r="F21" i="20"/>
  <c r="F32" i="20"/>
  <c r="F44" i="20"/>
  <c r="F39" i="20"/>
  <c r="F29" i="20"/>
  <c r="F41" i="20"/>
  <c r="F37" i="20"/>
  <c r="F40" i="20"/>
  <c r="F42" i="20"/>
  <c r="F45" i="20"/>
  <c r="I37" i="20"/>
  <c r="I41" i="20"/>
  <c r="I29" i="20"/>
  <c r="I39" i="20"/>
  <c r="I44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F55" i="19"/>
  <c r="E55" i="19"/>
  <c r="G55" i="19"/>
  <c r="D55" i="19"/>
  <c r="F47" i="19"/>
  <c r="E47" i="19"/>
  <c r="G47" i="19"/>
  <c r="D47" i="19"/>
  <c r="F35" i="19"/>
  <c r="E35" i="19"/>
  <c r="G35" i="19"/>
  <c r="D35" i="19"/>
  <c r="F23" i="19"/>
  <c r="E23" i="19"/>
  <c r="G23" i="19"/>
  <c r="D23" i="19"/>
  <c r="I38" i="19"/>
  <c r="I32" i="19"/>
  <c r="I41" i="19" l="1"/>
  <c r="I45" i="19"/>
  <c r="I28" i="19"/>
  <c r="I54" i="19"/>
  <c r="I53" i="19"/>
  <c r="I51" i="19"/>
  <c r="I46" i="19"/>
  <c r="I43" i="19"/>
  <c r="I26" i="19"/>
  <c r="I17" i="19"/>
  <c r="I20" i="19"/>
  <c r="I16" i="19"/>
  <c r="F19" i="19" l="1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G50" i="18"/>
  <c r="E50" i="18"/>
  <c r="D50" i="18"/>
  <c r="F44" i="18"/>
  <c r="F45" i="18"/>
  <c r="F46" i="18"/>
  <c r="F47" i="18"/>
  <c r="E47" i="18"/>
  <c r="G47" i="18"/>
  <c r="D47" i="18"/>
  <c r="F35" i="18"/>
  <c r="E35" i="18"/>
  <c r="G35" i="18"/>
  <c r="D35" i="18"/>
  <c r="F23" i="18"/>
  <c r="E23" i="18"/>
  <c r="G23" i="18"/>
  <c r="D23" i="18"/>
  <c r="F50" i="18" l="1"/>
  <c r="I49" i="18" l="1"/>
  <c r="I42" i="18"/>
  <c r="I46" i="18"/>
  <c r="I45" i="18"/>
  <c r="I44" i="18"/>
  <c r="I33" i="18"/>
  <c r="I21" i="18"/>
  <c r="I16" i="18"/>
  <c r="I17" i="18"/>
  <c r="I13" i="18"/>
  <c r="F25" i="18" l="1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F51" i="17"/>
  <c r="E51" i="17"/>
  <c r="G51" i="17"/>
  <c r="D51" i="17"/>
  <c r="F47" i="17"/>
  <c r="E47" i="17"/>
  <c r="G47" i="17"/>
  <c r="D47" i="17"/>
  <c r="E23" i="17"/>
  <c r="E35" i="17" s="1"/>
  <c r="G23" i="17"/>
  <c r="G35" i="17" s="1"/>
  <c r="D23" i="17"/>
  <c r="F23" i="17" s="1"/>
  <c r="I28" i="17"/>
  <c r="I44" i="17"/>
  <c r="I43" i="17"/>
  <c r="I42" i="17"/>
  <c r="I40" i="17"/>
  <c r="I31" i="17"/>
  <c r="I21" i="17"/>
  <c r="I18" i="17"/>
  <c r="I15" i="17"/>
  <c r="I13" i="17"/>
  <c r="D35" i="17" l="1"/>
  <c r="F35" i="17" s="1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46" i="16" l="1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D46" i="15"/>
  <c r="F35" i="15"/>
  <c r="E35" i="15"/>
  <c r="G35" i="15"/>
  <c r="D35" i="15"/>
  <c r="F23" i="15"/>
  <c r="E23" i="15"/>
  <c r="G23" i="15"/>
  <c r="D23" i="15"/>
  <c r="I44" i="15"/>
  <c r="F44" i="15"/>
  <c r="I20" i="15"/>
  <c r="I33" i="15"/>
  <c r="I43" i="15"/>
  <c r="I30" i="15"/>
  <c r="I39" i="15"/>
  <c r="I37" i="15"/>
  <c r="I38" i="15"/>
  <c r="I27" i="15" l="1"/>
  <c r="I15" i="15"/>
  <c r="I13" i="15"/>
  <c r="F17" i="15" l="1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F54" i="14"/>
  <c r="E54" i="14"/>
  <c r="G54" i="14"/>
  <c r="D54" i="14"/>
  <c r="E23" i="14"/>
  <c r="E35" i="14" s="1"/>
  <c r="E47" i="14" s="1"/>
  <c r="G23" i="14"/>
  <c r="G35" i="14" s="1"/>
  <c r="G47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I51" i="14" l="1"/>
  <c r="I49" i="14"/>
  <c r="I19" i="14" l="1"/>
  <c r="G28" i="1"/>
  <c r="D28" i="1"/>
  <c r="I26" i="1"/>
  <c r="I25" i="1"/>
  <c r="G23" i="1"/>
  <c r="D23" i="1"/>
  <c r="I22" i="1"/>
  <c r="I21" i="1"/>
  <c r="I19" i="1"/>
  <c r="I17" i="1"/>
  <c r="I16" i="1"/>
  <c r="I15" i="1"/>
  <c r="I14" i="1"/>
  <c r="I13" i="1"/>
  <c r="G33" i="2"/>
  <c r="F33" i="2"/>
  <c r="E33" i="2"/>
  <c r="D33" i="2"/>
  <c r="I32" i="2"/>
  <c r="F32" i="2"/>
  <c r="I31" i="2"/>
  <c r="I30" i="2"/>
  <c r="I29" i="2"/>
  <c r="I28" i="2"/>
  <c r="I27" i="2"/>
  <c r="F27" i="2"/>
  <c r="I26" i="2"/>
  <c r="F26" i="2"/>
  <c r="F25" i="2"/>
  <c r="G23" i="2"/>
  <c r="F23" i="2"/>
  <c r="E23" i="2"/>
  <c r="D23" i="2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G40" i="3"/>
  <c r="F40" i="3"/>
  <c r="E40" i="3"/>
  <c r="D40" i="3"/>
  <c r="I39" i="3"/>
  <c r="F39" i="3"/>
  <c r="I38" i="3"/>
  <c r="I37" i="3"/>
  <c r="F37" i="3"/>
  <c r="G35" i="3"/>
  <c r="F35" i="3"/>
  <c r="E35" i="3"/>
  <c r="D35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F23" i="3"/>
  <c r="E23" i="3"/>
  <c r="D23" i="3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F23" i="4"/>
  <c r="E23" i="4"/>
  <c r="D23" i="4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G50" i="5"/>
  <c r="F50" i="5"/>
  <c r="E50" i="5"/>
  <c r="D50" i="5"/>
  <c r="I49" i="5"/>
  <c r="F49" i="5"/>
  <c r="G47" i="5"/>
  <c r="F47" i="5"/>
  <c r="E47" i="5"/>
  <c r="D47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G35" i="5"/>
  <c r="F35" i="5"/>
  <c r="E35" i="5"/>
  <c r="D35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F23" i="5"/>
  <c r="E23" i="5"/>
  <c r="D23" i="5"/>
  <c r="I22" i="5"/>
  <c r="I20" i="5"/>
  <c r="I19" i="5"/>
  <c r="I18" i="5"/>
  <c r="F18" i="5"/>
  <c r="I17" i="5"/>
  <c r="F17" i="5"/>
  <c r="I15" i="5"/>
  <c r="I14" i="5"/>
  <c r="F14" i="5"/>
  <c r="I13" i="5"/>
  <c r="G53" i="6"/>
  <c r="F53" i="6"/>
  <c r="E53" i="6"/>
  <c r="D53" i="6"/>
  <c r="I52" i="6"/>
  <c r="F51" i="6"/>
  <c r="I50" i="6"/>
  <c r="F50" i="6"/>
  <c r="I49" i="6"/>
  <c r="G47" i="6"/>
  <c r="F47" i="6"/>
  <c r="E47" i="6"/>
  <c r="D47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G35" i="6"/>
  <c r="F35" i="6"/>
  <c r="E35" i="6"/>
  <c r="D35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F23" i="6"/>
  <c r="E23" i="6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G63" i="7"/>
  <c r="F63" i="7"/>
  <c r="E63" i="7"/>
  <c r="D63" i="7"/>
  <c r="I62" i="7"/>
  <c r="I61" i="7"/>
  <c r="G59" i="7"/>
  <c r="F59" i="7"/>
  <c r="E59" i="7"/>
  <c r="D59" i="7"/>
  <c r="I58" i="7"/>
  <c r="F57" i="7"/>
  <c r="I56" i="7"/>
  <c r="F56" i="7"/>
  <c r="F55" i="7"/>
  <c r="F54" i="7"/>
  <c r="I53" i="7"/>
  <c r="I52" i="7"/>
  <c r="F52" i="7"/>
  <c r="I51" i="7"/>
  <c r="F50" i="7"/>
  <c r="I49" i="7"/>
  <c r="G47" i="7"/>
  <c r="F47" i="7"/>
  <c r="E47" i="7"/>
  <c r="D47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G35" i="7"/>
  <c r="F35" i="7"/>
  <c r="E35" i="7"/>
  <c r="D35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F25" i="7"/>
  <c r="E25" i="7"/>
  <c r="G23" i="7"/>
  <c r="F23" i="7"/>
  <c r="E23" i="7"/>
  <c r="D23" i="7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F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G52" i="9"/>
  <c r="F52" i="9"/>
  <c r="E52" i="9"/>
  <c r="D52" i="9"/>
  <c r="I51" i="9"/>
  <c r="F51" i="9"/>
  <c r="I50" i="9"/>
  <c r="F50" i="9"/>
  <c r="I49" i="9"/>
  <c r="F49" i="9"/>
  <c r="G47" i="9"/>
  <c r="F47" i="9"/>
  <c r="E47" i="9"/>
  <c r="D47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G35" i="9"/>
  <c r="F35" i="9"/>
  <c r="E35" i="9"/>
  <c r="D35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F23" i="9"/>
  <c r="E23" i="9"/>
  <c r="D23" i="9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G51" i="10"/>
  <c r="F51" i="10"/>
  <c r="E51" i="10"/>
  <c r="D51" i="10"/>
  <c r="I50" i="10"/>
  <c r="I49" i="10"/>
  <c r="F49" i="10"/>
  <c r="G47" i="10"/>
  <c r="F47" i="10"/>
  <c r="E47" i="10"/>
  <c r="D47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G35" i="10"/>
  <c r="F35" i="10"/>
  <c r="E35" i="10"/>
  <c r="D35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F23" i="10"/>
  <c r="E23" i="10"/>
  <c r="D23" i="10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G43" i="11"/>
  <c r="F43" i="11"/>
  <c r="E43" i="11"/>
  <c r="D43" i="11"/>
  <c r="I42" i="11"/>
  <c r="F42" i="11"/>
  <c r="I41" i="11"/>
  <c r="F41" i="11"/>
  <c r="I40" i="11"/>
  <c r="F40" i="11"/>
  <c r="I39" i="11"/>
  <c r="F39" i="11"/>
  <c r="I38" i="11"/>
  <c r="I37" i="11"/>
  <c r="F37" i="11"/>
  <c r="G35" i="11"/>
  <c r="F35" i="11"/>
  <c r="E35" i="11"/>
  <c r="D35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F23" i="11"/>
  <c r="E23" i="11"/>
  <c r="D23" i="1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G51" i="12"/>
  <c r="F51" i="12"/>
  <c r="E51" i="12"/>
  <c r="D51" i="12"/>
  <c r="I50" i="12"/>
  <c r="F50" i="12"/>
  <c r="I49" i="12"/>
  <c r="G47" i="12"/>
  <c r="F47" i="12"/>
  <c r="E47" i="12"/>
  <c r="D47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G35" i="12"/>
  <c r="F35" i="12"/>
  <c r="E35" i="12"/>
  <c r="D35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F23" i="12"/>
  <c r="E23" i="12"/>
  <c r="D23" i="12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G52" i="13"/>
  <c r="F52" i="13"/>
  <c r="E52" i="13"/>
  <c r="D52" i="13"/>
  <c r="I51" i="13"/>
  <c r="F51" i="13"/>
  <c r="I50" i="13"/>
  <c r="F50" i="13"/>
  <c r="I49" i="13"/>
  <c r="G47" i="13"/>
  <c r="F47" i="13"/>
  <c r="E47" i="13"/>
  <c r="D47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G35" i="13"/>
  <c r="F35" i="13"/>
  <c r="E35" i="13"/>
  <c r="D35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F23" i="13"/>
  <c r="E23" i="13"/>
  <c r="D23" i="13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F47" i="14" s="1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E46" i="15" l="1"/>
  <c r="F46" i="15" s="1"/>
  <c r="G46" i="15"/>
  <c r="E35" i="4"/>
  <c r="E44" i="4"/>
  <c r="F35" i="4"/>
  <c r="E52" i="8"/>
  <c r="E47" i="8"/>
  <c r="E35" i="8"/>
  <c r="G44" i="4"/>
  <c r="G35" i="4"/>
  <c r="G52" i="8"/>
  <c r="G47" i="8"/>
  <c r="G35" i="8"/>
  <c r="F35" i="8"/>
  <c r="F47" i="8"/>
  <c r="D35" i="4"/>
  <c r="D44" i="4"/>
  <c r="F44" i="4"/>
  <c r="D35" i="8"/>
  <c r="D47" i="8"/>
  <c r="D52" i="8"/>
  <c r="F52" i="8"/>
</calcChain>
</file>

<file path=xl/sharedStrings.xml><?xml version="1.0" encoding="utf-8"?>
<sst xmlns="http://schemas.openxmlformats.org/spreadsheetml/2006/main" count="3134" uniqueCount="280">
  <si>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</si>
  <si>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</si>
  <si>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</si>
  <si>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</si>
  <si>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</si>
  <si>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</si>
  <si>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</si>
  <si>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</si>
  <si>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</si>
  <si>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</si>
  <si>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</si>
  <si>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</si>
  <si>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</si>
  <si>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</si>
  <si>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</si>
  <si>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</si>
  <si>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</si>
  <si>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</si>
  <si>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</si>
  <si>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</si>
  <si>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</si>
  <si>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</si>
  <si>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</si>
  <si>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</si>
  <si>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</si>
  <si>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</si>
  <si>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</si>
  <si>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</si>
  <si>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</si>
  <si>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</si>
  <si>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</si>
  <si>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</si>
  <si>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</si>
  <si>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</si>
  <si>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</si>
  <si>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</si>
  <si>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</si>
  <si>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</si>
  <si>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</si>
  <si>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</si>
  <si>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</si>
  <si>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</si>
  <si>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</si>
  <si>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</si>
  <si>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</si>
  <si>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</si>
  <si>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</si>
  <si>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</si>
  <si>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</si>
  <si>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</si>
  <si>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</si>
  <si>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</si>
  <si>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</si>
  <si>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</si>
  <si>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</si>
  <si>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</si>
  <si>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</si>
  <si>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</si>
  <si>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</si>
  <si>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</si>
  <si>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</si>
  <si>
    <t>April 30 - May 6 Lithuanian top</t>
  </si>
  <si>
    <t>Balandžio 30 - gegužės 6 d. Lietuvos kino teatruose rodytų filmų topas</t>
  </si>
  <si>
    <t>April 30 - May 6</t>
  </si>
  <si>
    <t>Balandžio 30 - gegužės 6 d.</t>
  </si>
  <si>
    <t>Tobula žmona (La bonne épouse)</t>
  </si>
  <si>
    <t>Nuostabi epocha (La Belle Epoque)</t>
  </si>
  <si>
    <t>Ypatingieji (The Specials)</t>
  </si>
  <si>
    <t>N</t>
  </si>
  <si>
    <t>Helmut Newton: begėdiškas grožis (Helmut Newton: The Bad and the Beautiful)</t>
  </si>
  <si>
    <t>Tomas ir Džeris (Tom and Jerry)</t>
  </si>
  <si>
    <t>weekend results</t>
  </si>
  <si>
    <t>Total (18)</t>
  </si>
  <si>
    <t>Nešventa (Unholy)</t>
  </si>
  <si>
    <t>ACME Film / SONY</t>
  </si>
  <si>
    <t>Godzila prieš Kongą (Godzilla vs Kong)</t>
  </si>
  <si>
    <t>Klajoklių žemė (Nomadland)</t>
  </si>
  <si>
    <t>Černobylis. Bedugnė (Чернобыль)</t>
  </si>
  <si>
    <t>Niekas (Nobody)</t>
  </si>
  <si>
    <t>Undinė (Undine)</t>
  </si>
  <si>
    <t>Vyriškas įniršis (Wrath of Man (Cash Truck))</t>
  </si>
  <si>
    <t>May 7 - 13</t>
  </si>
  <si>
    <t>Gegužės 7 - 13 d.</t>
  </si>
  <si>
    <t>May 7 - 13 Lithuanian top</t>
  </si>
  <si>
    <t>Gegužės 7 - 13 d. Lietuvos kino teatruose rodytų filmų topas</t>
  </si>
  <si>
    <t>Dylere (La Dorrone)</t>
  </si>
  <si>
    <t>Total (20)</t>
  </si>
  <si>
    <t>Vasara'85 (Été 85)</t>
  </si>
  <si>
    <t>Total (23)</t>
  </si>
  <si>
    <t>Trokštantys mano mirties (Those Who Wish me Dead)</t>
  </si>
  <si>
    <t>Chaoso planeta (Chaos Walking)</t>
  </si>
  <si>
    <t>Palma (Пальма)</t>
  </si>
  <si>
    <t>Nes jai labai rūpi (I Care a Lot)</t>
  </si>
  <si>
    <t>Persų kalbos pamokos (Persian Lessons)</t>
  </si>
  <si>
    <t>Rėja ir paskutinysis drakonas (Raya and the Last Dragon)</t>
  </si>
  <si>
    <t>May 14 - 20</t>
  </si>
  <si>
    <t>Gegužės 14 - 20 d.</t>
  </si>
  <si>
    <t>May 14 - 20 Lithuanian top</t>
  </si>
  <si>
    <t>Gegužės 14 - 20 d. Lietuvos kino teatruose rodytų filmų topas</t>
  </si>
  <si>
    <t>Dar po vieną (Druk)</t>
  </si>
  <si>
    <t>Estinfilm</t>
  </si>
  <si>
    <t>Kino aljansas</t>
  </si>
  <si>
    <t>Prakaituok! (Sweat)</t>
  </si>
  <si>
    <t>May 21 - 27</t>
  </si>
  <si>
    <t>Gegužės 21 - 27 d.</t>
  </si>
  <si>
    <t>May 21 - 27 Lithuanian top</t>
  </si>
  <si>
    <t>Gegužės 21 - 27 d. Lietuvos kino teatruose rodytų filmų topas</t>
  </si>
  <si>
    <t>Spiralė (Spiral)</t>
  </si>
  <si>
    <t>Laisvo elgesio močiutė 3. Pradžia (Прабабушка легкого поведения. Начало)</t>
  </si>
  <si>
    <t>Pakeleivių karta (Voyagers)</t>
  </si>
  <si>
    <t>Holivudo afera (Comeback Trail)</t>
  </si>
  <si>
    <t>Kurjeris (The Courier)</t>
  </si>
  <si>
    <t>Tylos zona 2 (A Quiet Place 2)</t>
  </si>
  <si>
    <t>Kruela (Cruella)</t>
  </si>
  <si>
    <t>Dukine Film Distribution / Paramount Pictures</t>
  </si>
  <si>
    <t>Total (27)</t>
  </si>
  <si>
    <t>Meinstrymas (Mainstream)</t>
  </si>
  <si>
    <t>Total (30)</t>
  </si>
  <si>
    <t>Total (31)</t>
  </si>
  <si>
    <t>Žmonės, kuriuos pažįstam</t>
  </si>
  <si>
    <t>Just a Moment</t>
  </si>
  <si>
    <t>Paskutinis didvyris: blogio ištakos (Последний богатырь: Корень зла)</t>
  </si>
  <si>
    <t>Blogos pasakos (Bad Tales)</t>
  </si>
  <si>
    <t>Išvarymas 3: Velnias privertė mane tai padaryti (Conjuring 3)</t>
  </si>
  <si>
    <t>Išgyventi virš horizonto (Horizon Line)</t>
  </si>
  <si>
    <t>Piktieji paukščiai 2 (Angry Birds 2)</t>
  </si>
  <si>
    <t>Krudžiai 2. Naujasis amžius (The Croods: A New Age)</t>
  </si>
  <si>
    <t>Total (34)</t>
  </si>
  <si>
    <t>May 28 - June 3</t>
  </si>
  <si>
    <t>May 28 - June 3 Lithuanian top</t>
  </si>
  <si>
    <t>Gegužės 28 d. - birželio 3 d. Lietuvos kino teatruose rodytų filmų topas</t>
  </si>
  <si>
    <t>Gegužės 28 d. - birželio 3 d.</t>
  </si>
  <si>
    <t>Boss level</t>
  </si>
  <si>
    <t>Triušis Piteris2: Pabėgimas (Peter Rabbit 2)</t>
  </si>
  <si>
    <t>Ilga istorija trumpai (Long Story Short)</t>
  </si>
  <si>
    <t>Šuns tikslas 2 (Molly and Max (A Dog's Journey))</t>
  </si>
  <si>
    <t>Išvalyti atmintį (Effacer L'historique)</t>
  </si>
  <si>
    <t>Kosminis Samsamas (SamSam)</t>
  </si>
  <si>
    <t>Vikingas Vikas (Vic the Viking and the Magic Sword)</t>
  </si>
  <si>
    <t>June 4 - 10</t>
  </si>
  <si>
    <t>Birželio 4 - 10 d.</t>
  </si>
  <si>
    <t>June 4 - 10 Lithuanian top</t>
  </si>
  <si>
    <t>Birželio 4 - 10 d. Lietuvos kino teatruose rodytų filmų topas</t>
  </si>
  <si>
    <t>Total (40)</t>
  </si>
  <si>
    <t>Enfant Terrible</t>
  </si>
  <si>
    <t>Total (42)</t>
  </si>
  <si>
    <t>June 11 - 17</t>
  </si>
  <si>
    <t>Birželio 11 - 17 d.</t>
  </si>
  <si>
    <t>June 11 - 17 Lithuanian top</t>
  </si>
  <si>
    <t>Birželio 11 - 17 d. Lietuvos kino teatruose rodytų filmų topas</t>
  </si>
  <si>
    <t>Tėvas</t>
  </si>
  <si>
    <t>Šarlatanas (Charlatan)</t>
  </si>
  <si>
    <t>Šuniškas pokštas (Trouble)</t>
  </si>
  <si>
    <t>Playmobil Filmas (Playmobil)</t>
  </si>
  <si>
    <t>Arkties komanda (Arctic Dogs)</t>
  </si>
  <si>
    <t>Neišskiriami (Charter)</t>
  </si>
  <si>
    <t>Total (32)</t>
  </si>
  <si>
    <t>June 18 - 24</t>
  </si>
  <si>
    <t>Birželio 18 - 24 d.</t>
  </si>
  <si>
    <t>June 18 - 24 Lithuanian top</t>
  </si>
  <si>
    <t>Birželio 18 - 24 d. Lietuvos kino teatruose rodytų filmų topas</t>
  </si>
  <si>
    <t>Žudiko žmonos asmens sargybinis (The Hitman's Wife's Bodyguard)</t>
  </si>
  <si>
    <t>Žoze, tigras ir žuvis (Josee, the Tiger and the Fish)</t>
  </si>
  <si>
    <t>Lemtingas posūkis: Mirties pamatas (Wrong Turn)</t>
  </si>
  <si>
    <t>Lesė grįžta (Lassie)</t>
  </si>
  <si>
    <t>SKUBIS DU! (Scoob)</t>
  </si>
  <si>
    <t>Greiti ir įsiutę 9 (Fast and Furious 9)</t>
  </si>
  <si>
    <t>Polis (Poly)</t>
  </si>
  <si>
    <t>Total (33)</t>
  </si>
  <si>
    <t>June 25 - July 1</t>
  </si>
  <si>
    <t>Birželio 25 - liepos 1 d.</t>
  </si>
  <si>
    <t>June 25 - July 1 Lithuanian top</t>
  </si>
  <si>
    <t>Birželio 25 - liepos 1 d. Lietuvos kino teatruose rodytų filmų topas</t>
  </si>
  <si>
    <t>Spurguliai (Extinct)</t>
  </si>
  <si>
    <t>Gauruoti šnipai (Spycies)</t>
  </si>
  <si>
    <t>Liūtas Karalius (The Lion King)</t>
  </si>
  <si>
    <t>Valdininko prakeiksmas (Проклятый чиновник)</t>
  </si>
  <si>
    <t>Selekcininkė (Breeder)</t>
  </si>
  <si>
    <t>July 2 - 8</t>
  </si>
  <si>
    <t>Liepos 2 - 8 d.</t>
  </si>
  <si>
    <t>July 2 - 8 Lithuanian top</t>
  </si>
  <si>
    <t>Liepos 2 - 8 d. Lietuvos kino teatruose rodytų filmų topas</t>
  </si>
  <si>
    <t>Nepažabojama dvasia (Spirit Untamed)</t>
  </si>
  <si>
    <t>Išvalymas amžiams (Forever Purge)</t>
  </si>
  <si>
    <t>Ledo kelias (The Ice Road)</t>
  </si>
  <si>
    <t>Kaimynai (The People Upstairs)</t>
  </si>
  <si>
    <t>Kino pasaka</t>
  </si>
  <si>
    <t>Įtakingiausias Amerikos gangsteris (Lansky)</t>
  </si>
  <si>
    <t>Džentelmeniškas apiplėšimas (The Misfits)</t>
  </si>
  <si>
    <t> 4 154</t>
  </si>
  <si>
    <t>Total (26)</t>
  </si>
  <si>
    <t>Juodoji našlė (Black Widow)</t>
  </si>
  <si>
    <t>Padūkėlė Turu (Turu the Wacky Hen)</t>
  </si>
  <si>
    <t>Preview</t>
  </si>
  <si>
    <t>Kosminis krepšinis: Nauja era (Space Jam: A New Legacy)</t>
  </si>
  <si>
    <t>Pabėgimo kambarys 2: Išėjimo nėra (Escape Room 2)</t>
  </si>
  <si>
    <t>Triušis Piteris 2: Pabėgimas (Peter Rabbit 2)</t>
  </si>
  <si>
    <t>Pirmyn (Onward)</t>
  </si>
  <si>
    <t>July 9 - 15</t>
  </si>
  <si>
    <t>Liepos 9 - 15 d.</t>
  </si>
  <si>
    <t>July 9 - 15 Lithuanian top</t>
  </si>
  <si>
    <t>Liepos 9 - 15 d. Lietuvos kino teatruose rodytų filmų topas</t>
  </si>
  <si>
    <t>July 16 - 22</t>
  </si>
  <si>
    <t>Liepos 16 - 22 d.</t>
  </si>
  <si>
    <t>July 16 - 22 Lithuanian top</t>
  </si>
  <si>
    <t>Liepos 16 - 22 d. Lietuvos kino teatruose rodytų filmų topas</t>
  </si>
  <si>
    <t>Kvepalai (Les parfums)</t>
  </si>
  <si>
    <t>Parako kokteilis (Gunpowder Milkshake)</t>
  </si>
  <si>
    <t>Užsimaskavę šnipai (Spies In Disguise)</t>
  </si>
  <si>
    <t> 5 226</t>
  </si>
  <si>
    <t>Lukas (Luca)</t>
  </si>
  <si>
    <t>July 23 - 29</t>
  </si>
  <si>
    <t>Liepos 23 - 29 d.</t>
  </si>
  <si>
    <t>July 23 - 29 Lithuanian top</t>
  </si>
  <si>
    <t>Liepos 23 - 29 d. Lietuvos kino teatruose rodytų filmų topas</t>
  </si>
  <si>
    <t>Stambus planas</t>
  </si>
  <si>
    <t>Naktinė žvejyba</t>
  </si>
  <si>
    <t>Gyvatės akys: Eilinio Džo kilmė (Snake Eyes: G.I. Joe Origins)</t>
  </si>
  <si>
    <t>Senatvė (Old)</t>
  </si>
  <si>
    <t>Ežiukas Sonic (Sonic The Hedgehog)</t>
  </si>
  <si>
    <t>Džiunglių kruizas (Jungle Cruise)</t>
  </si>
  <si>
    <t>Prabudimas (Awaken)</t>
  </si>
  <si>
    <t>Total (35)</t>
  </si>
  <si>
    <t>July 30 - August 5 Lithuanian top</t>
  </si>
  <si>
    <t>Liepos 30 - rugpjūčio 5 d. Lietuvos kino teatruose rodytų filmų topas</t>
  </si>
  <si>
    <t>July 30 - August 5</t>
  </si>
  <si>
    <t>Liepos 30 - rugpjūčio 5 d.</t>
  </si>
  <si>
    <t>Karštakošė gražuolė (Jolt)</t>
  </si>
  <si>
    <t>Savižudžių būrys. Mobilizacija (Suicide Squad 2)</t>
  </si>
  <si>
    <t>Total (29)</t>
  </si>
  <si>
    <t>Svajoklis Budis 2 (Rock Dog 2)</t>
  </si>
  <si>
    <t>Apsėstoji (Demonic)</t>
  </si>
  <si>
    <t>Supernova</t>
  </si>
  <si>
    <t>Geriausi mūsų metai (The Best Years)</t>
  </si>
  <si>
    <t>Greta Garbo</t>
  </si>
  <si>
    <t>August 6 - 12</t>
  </si>
  <si>
    <t>Rugpjūčio 6 - 12 d.</t>
  </si>
  <si>
    <t>August 6 - 12 Lithuanian top</t>
  </si>
  <si>
    <t>Rugpjūčio 6 - 12 d. Lietuvos kino teatruose rodytų filmų topas</t>
  </si>
  <si>
    <t>Laisvasis Gajus (Free Guy)</t>
  </si>
  <si>
    <t>August 13 - 19</t>
  </si>
  <si>
    <t>Rugpjūčio 13 - 19 d.</t>
  </si>
  <si>
    <t>August 13 - 19 Lithuanian top</t>
  </si>
  <si>
    <t>Rugpjūčio 13 - 19 d. Lietuvos kino teatruose rodytų filmų topas</t>
  </si>
  <si>
    <t>Mirties namai 2 (Don't Breathe 2)</t>
  </si>
  <si>
    <t>Izaokas</t>
  </si>
  <si>
    <t>Film Jam</t>
  </si>
  <si>
    <t>(Ne)Tobulas vyras (I'm Your Man)</t>
  </si>
  <si>
    <t>Šunyčiai patruliai. Filmas (Paw Patrol: The Movie)</t>
  </si>
  <si>
    <t>Tuvė (Tove)</t>
  </si>
  <si>
    <t>Nauja praeitis (Reminiscence)</t>
  </si>
  <si>
    <t>Nakties namai (The Night House)</t>
  </si>
  <si>
    <t>Žaliasis riteris (The Green Knight)</t>
  </si>
  <si>
    <t>August 20 - 26</t>
  </si>
  <si>
    <t>Rugpjūčio 20 - 26 d.</t>
  </si>
  <si>
    <t>August 20 - 26 Lithuanian top</t>
  </si>
  <si>
    <t>Rugpjūčio 20 - 26 d. Lietuvos kino teatruose rodytų filmų topas</t>
  </si>
  <si>
    <t>August 27 - September 2</t>
  </si>
  <si>
    <t>Rugpjūčio 27 - rugsėjo 2 d.</t>
  </si>
  <si>
    <t>August 27 - September 2 Lithuanian top</t>
  </si>
  <si>
    <t>Rugpjūčio 27 - rugsėjo 2 d. Lietuvos kino teatruose rodytų filmų topas</t>
  </si>
  <si>
    <t>Bitininkas (Candyman)</t>
  </si>
  <si>
    <t>Rifkino festivalis (Rifkin‘s Festival)</t>
  </si>
  <si>
    <t>Seifas (Waydown (The Vault))</t>
  </si>
  <si>
    <t>Kiaulė (Pig)</t>
  </si>
  <si>
    <t>Kuponų karalienės (Queenpins)</t>
  </si>
  <si>
    <t>Piktybinis (Malignant)</t>
  </si>
  <si>
    <t>Latė ir stebuklingas akmuo (Latte &amp; the Magic Waterstone)</t>
  </si>
  <si>
    <t>Travolta</t>
  </si>
  <si>
    <t>Viešbutis "Grand Budapest" (The Grand Budapest Hotel)</t>
  </si>
  <si>
    <t>Theatrical Film Distribution / 20th Century Fox</t>
  </si>
  <si>
    <t>Total (36)</t>
  </si>
  <si>
    <t>September 3 - 9 Lithuanian top</t>
  </si>
  <si>
    <t>Rugsėjo 3 - 9 d. Lietuvos kino teatruose rodytų filmų topas</t>
  </si>
  <si>
    <t>September 3 - 9</t>
  </si>
  <si>
    <t>Rugsėjo 3 - 9 d.</t>
  </si>
  <si>
    <t>Šang-Či ir dešimties žiedų legenda (Shang-Chi and the Legend of the Ten Rings)</t>
  </si>
  <si>
    <t>Rozos vestuvės (La boda de Rosa)</t>
  </si>
  <si>
    <t>Žudiko kodeksas (The Protege)</t>
  </si>
  <si>
    <t>After. Kai mes pasiklydom (After We Fell)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</si>
</sst>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20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3" fillId="0" borderId="7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36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3" xfId="31" xr:uid="{BEC605EF-33D3-464B-85EB-3181945C9EDF}"/>
    <cellStyle name="Comma 2 3" xfId="28" xr:uid="{C605276D-F15F-48B4-83B8-4E0AF6825D6F}"/>
    <cellStyle name="Comma 2 3 2" xfId="32" xr:uid="{6C49401E-EF9C-4D14-8EFC-FDB872ACE506}"/>
    <cellStyle name="Comma 2 4" xfId="30" xr:uid="{1876FDCE-8A70-4EF2-BAB7-C141E41F08C3}"/>
    <cellStyle name="Currency 2" xfId="35" xr:uid="{FDDC152D-F889-4CAB-893C-927B4E6E4068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8"/>
  <sheetViews>
    <sheetView tabSelected="1" zoomScale="60" zoomScaleNormal="60" workbookViewId="0">
      <selection activeCell="F46" sqref="F46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4.88671875" style="137" customWidth="1"/>
    <col min="26" max="26" width="12" style="137" bestFit="1" customWidth="1"/>
    <col min="27" max="16384" width="8.88671875" style="137"/>
  </cols>
  <sheetData>
    <row r="1" spans="1:27" ht="19.5" customHeight="1">
      <c r="E1" s="2" t="s">
        <v>272</v>
      </c>
      <c r="F1" s="2"/>
      <c r="G1" s="2"/>
      <c r="H1" s="2"/>
      <c r="I1" s="2"/>
    </row>
    <row r="2" spans="1:27" ht="19.5" customHeight="1">
      <c r="E2" s="2" t="s">
        <v>273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02"/>
      <c r="B5" s="202"/>
      <c r="C5" s="205" t="s">
        <v>0</v>
      </c>
      <c r="D5" s="3"/>
      <c r="E5" s="3"/>
      <c r="F5" s="205" t="s">
        <v>3</v>
      </c>
      <c r="G5" s="3"/>
      <c r="H5" s="205" t="s">
        <v>5</v>
      </c>
      <c r="I5" s="205" t="s">
        <v>6</v>
      </c>
      <c r="J5" s="205" t="s">
        <v>7</v>
      </c>
      <c r="K5" s="205" t="s">
        <v>8</v>
      </c>
      <c r="L5" s="205" t="s">
        <v>10</v>
      </c>
      <c r="M5" s="205" t="s">
        <v>9</v>
      </c>
      <c r="N5" s="205" t="s">
        <v>11</v>
      </c>
      <c r="O5" s="205" t="s">
        <v>12</v>
      </c>
    </row>
    <row r="6" spans="1:27" ht="21.6">
      <c r="A6" s="203"/>
      <c r="B6" s="203"/>
      <c r="C6" s="206"/>
      <c r="D6" s="138" t="s">
        <v>274</v>
      </c>
      <c r="E6" s="138" t="s">
        <v>257</v>
      </c>
      <c r="F6" s="206"/>
      <c r="G6" s="138" t="s">
        <v>274</v>
      </c>
      <c r="H6" s="206"/>
      <c r="I6" s="206"/>
      <c r="J6" s="206"/>
      <c r="K6" s="206"/>
      <c r="L6" s="206"/>
      <c r="M6" s="206"/>
      <c r="N6" s="206"/>
      <c r="O6" s="206"/>
    </row>
    <row r="7" spans="1:27">
      <c r="A7" s="203"/>
      <c r="B7" s="203"/>
      <c r="C7" s="206"/>
      <c r="D7" s="138" t="s">
        <v>1</v>
      </c>
      <c r="E7" s="138" t="s">
        <v>1</v>
      </c>
      <c r="F7" s="206"/>
      <c r="G7" s="138" t="s">
        <v>4</v>
      </c>
      <c r="H7" s="206"/>
      <c r="I7" s="206"/>
      <c r="J7" s="206"/>
      <c r="K7" s="206"/>
      <c r="L7" s="206"/>
      <c r="M7" s="206"/>
      <c r="N7" s="206"/>
      <c r="O7" s="206"/>
    </row>
    <row r="8" spans="1:27" ht="18" customHeight="1" thickBot="1">
      <c r="A8" s="204"/>
      <c r="B8" s="204"/>
      <c r="C8" s="207"/>
      <c r="D8" s="5" t="s">
        <v>2</v>
      </c>
      <c r="E8" s="5" t="s">
        <v>2</v>
      </c>
      <c r="F8" s="207"/>
      <c r="G8" s="6"/>
      <c r="H8" s="207"/>
      <c r="I8" s="207"/>
      <c r="J8" s="207"/>
      <c r="K8" s="207"/>
      <c r="L8" s="207"/>
      <c r="M8" s="207"/>
      <c r="N8" s="207"/>
      <c r="O8" s="207"/>
      <c r="R8" s="8"/>
    </row>
    <row r="9" spans="1:27" ht="15" customHeight="1">
      <c r="A9" s="202"/>
      <c r="B9" s="202"/>
      <c r="C9" s="205" t="s">
        <v>13</v>
      </c>
      <c r="D9" s="199"/>
      <c r="E9" s="199"/>
      <c r="F9" s="205" t="s">
        <v>15</v>
      </c>
      <c r="G9" s="199"/>
      <c r="H9" s="9" t="s">
        <v>18</v>
      </c>
      <c r="I9" s="20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5" t="s">
        <v>26</v>
      </c>
      <c r="R9" s="8"/>
    </row>
    <row r="10" spans="1:27" ht="21.6">
      <c r="A10" s="203"/>
      <c r="B10" s="203"/>
      <c r="C10" s="206"/>
      <c r="D10" s="200" t="s">
        <v>275</v>
      </c>
      <c r="E10" s="200" t="s">
        <v>258</v>
      </c>
      <c r="F10" s="206"/>
      <c r="G10" s="200" t="s">
        <v>275</v>
      </c>
      <c r="H10" s="138" t="s">
        <v>17</v>
      </c>
      <c r="I10" s="20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06"/>
      <c r="R10" s="8"/>
    </row>
    <row r="11" spans="1:27">
      <c r="A11" s="203"/>
      <c r="B11" s="203"/>
      <c r="C11" s="206"/>
      <c r="D11" s="200" t="s">
        <v>14</v>
      </c>
      <c r="E11" s="138" t="s">
        <v>14</v>
      </c>
      <c r="F11" s="206"/>
      <c r="G11" s="200" t="s">
        <v>16</v>
      </c>
      <c r="H11" s="6"/>
      <c r="I11" s="206"/>
      <c r="J11" s="6"/>
      <c r="K11" s="6"/>
      <c r="L11" s="12" t="s">
        <v>2</v>
      </c>
      <c r="M11" s="138" t="s">
        <v>17</v>
      </c>
      <c r="N11" s="6"/>
      <c r="O11" s="206"/>
      <c r="R11" s="140"/>
      <c r="T11" s="140"/>
      <c r="U11" s="139"/>
    </row>
    <row r="12" spans="1:27" ht="15.6" customHeight="1" thickBot="1">
      <c r="A12" s="203"/>
      <c r="B12" s="204"/>
      <c r="C12" s="207"/>
      <c r="D12" s="201"/>
      <c r="E12" s="5" t="s">
        <v>2</v>
      </c>
      <c r="F12" s="207"/>
      <c r="G12" s="201" t="s">
        <v>17</v>
      </c>
      <c r="H12" s="32"/>
      <c r="I12" s="207"/>
      <c r="J12" s="32"/>
      <c r="K12" s="32"/>
      <c r="L12" s="32"/>
      <c r="M12" s="32"/>
      <c r="N12" s="32"/>
      <c r="O12" s="207"/>
      <c r="R12" s="140"/>
      <c r="T12" s="140"/>
      <c r="U12" s="139"/>
      <c r="V12" s="139"/>
      <c r="W12" s="8"/>
      <c r="X12" s="139"/>
      <c r="Y12" s="33"/>
      <c r="Z12" s="139"/>
    </row>
    <row r="13" spans="1:27" ht="25.35" customHeight="1">
      <c r="A13" s="157">
        <v>1</v>
      </c>
      <c r="B13" s="157" t="s">
        <v>68</v>
      </c>
      <c r="C13" s="164" t="s">
        <v>276</v>
      </c>
      <c r="D13" s="163">
        <v>35791.26</v>
      </c>
      <c r="E13" s="162" t="s">
        <v>30</v>
      </c>
      <c r="F13" s="162" t="s">
        <v>30</v>
      </c>
      <c r="G13" s="163">
        <v>5627</v>
      </c>
      <c r="H13" s="162">
        <v>227</v>
      </c>
      <c r="I13" s="162">
        <f>G13/H13</f>
        <v>24.788546255506606</v>
      </c>
      <c r="J13" s="162">
        <v>14</v>
      </c>
      <c r="K13" s="162">
        <v>1</v>
      </c>
      <c r="L13" s="163">
        <v>35791</v>
      </c>
      <c r="M13" s="163">
        <v>5627</v>
      </c>
      <c r="N13" s="160">
        <v>44442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1</v>
      </c>
      <c r="C14" s="164" t="s">
        <v>248</v>
      </c>
      <c r="D14" s="163">
        <v>16984.96</v>
      </c>
      <c r="E14" s="162">
        <v>52321.56</v>
      </c>
      <c r="F14" s="168">
        <f>(D14-E14)/E14</f>
        <v>-0.6753735936008024</v>
      </c>
      <c r="G14" s="163">
        <v>3395</v>
      </c>
      <c r="H14" s="162">
        <v>251</v>
      </c>
      <c r="I14" s="162">
        <f>G14/H14</f>
        <v>13.525896414342629</v>
      </c>
      <c r="J14" s="162">
        <v>15</v>
      </c>
      <c r="K14" s="162">
        <v>3</v>
      </c>
      <c r="L14" s="163">
        <v>124348</v>
      </c>
      <c r="M14" s="163">
        <v>27315</v>
      </c>
      <c r="N14" s="160">
        <v>44428</v>
      </c>
      <c r="O14" s="158" t="s">
        <v>114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  <c r="AA14" s="139"/>
    </row>
    <row r="15" spans="1:27" ht="25.35" customHeight="1">
      <c r="A15" s="157">
        <v>3</v>
      </c>
      <c r="B15" s="157" t="s">
        <v>68</v>
      </c>
      <c r="C15" s="164" t="s">
        <v>266</v>
      </c>
      <c r="D15" s="163">
        <v>14615.24</v>
      </c>
      <c r="E15" s="162" t="s">
        <v>30</v>
      </c>
      <c r="F15" s="162" t="s">
        <v>30</v>
      </c>
      <c r="G15" s="163">
        <v>2320</v>
      </c>
      <c r="H15" s="162">
        <v>161</v>
      </c>
      <c r="I15" s="162">
        <f>G15/H15</f>
        <v>14.409937888198758</v>
      </c>
      <c r="J15" s="162">
        <v>11</v>
      </c>
      <c r="K15" s="162">
        <v>1</v>
      </c>
      <c r="L15" s="163">
        <v>14778.58</v>
      </c>
      <c r="M15" s="163">
        <v>2347</v>
      </c>
      <c r="N15" s="160">
        <v>44442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2</v>
      </c>
      <c r="C16" s="164" t="s">
        <v>239</v>
      </c>
      <c r="D16" s="163">
        <v>14396.57</v>
      </c>
      <c r="E16" s="162">
        <v>33125.24</v>
      </c>
      <c r="F16" s="168">
        <f>(D16-E16)/E16</f>
        <v>-0.5653897149122542</v>
      </c>
      <c r="G16" s="163">
        <v>2285</v>
      </c>
      <c r="H16" s="162">
        <v>163</v>
      </c>
      <c r="I16" s="162">
        <f>G16/H16</f>
        <v>14.01840490797546</v>
      </c>
      <c r="J16" s="162">
        <v>9</v>
      </c>
      <c r="K16" s="162">
        <v>4</v>
      </c>
      <c r="L16" s="163">
        <v>118149</v>
      </c>
      <c r="M16" s="163">
        <v>19223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4"/>
      <c r="Z16" s="173"/>
    </row>
    <row r="17" spans="1:27" ht="25.35" customHeight="1">
      <c r="A17" s="157">
        <v>5</v>
      </c>
      <c r="B17" s="157" t="s">
        <v>68</v>
      </c>
      <c r="C17" s="164" t="s">
        <v>267</v>
      </c>
      <c r="D17" s="163">
        <v>8274.02</v>
      </c>
      <c r="E17" s="162" t="s">
        <v>30</v>
      </c>
      <c r="F17" s="162" t="s">
        <v>30</v>
      </c>
      <c r="G17" s="163">
        <v>1955</v>
      </c>
      <c r="H17" s="162">
        <v>177</v>
      </c>
      <c r="I17" s="162">
        <f>G17/H17</f>
        <v>11.045197740112995</v>
      </c>
      <c r="J17" s="162">
        <v>12</v>
      </c>
      <c r="K17" s="162">
        <v>1</v>
      </c>
      <c r="L17" s="163">
        <v>12910.96</v>
      </c>
      <c r="M17" s="163">
        <v>2982</v>
      </c>
      <c r="N17" s="160">
        <v>44442</v>
      </c>
      <c r="O17" s="158" t="s">
        <v>268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4"/>
      <c r="Z17" s="173"/>
    </row>
    <row r="18" spans="1:27" ht="25.35" customHeight="1">
      <c r="A18" s="157">
        <v>6</v>
      </c>
      <c r="B18" s="176">
        <v>3</v>
      </c>
      <c r="C18" s="164" t="s">
        <v>210</v>
      </c>
      <c r="D18" s="163">
        <v>7963.48</v>
      </c>
      <c r="E18" s="162">
        <v>21493.94</v>
      </c>
      <c r="F18" s="168">
        <f>(D18-E18)/E18</f>
        <v>-0.62950115241784432</v>
      </c>
      <c r="G18" s="163">
        <v>1606</v>
      </c>
      <c r="H18" s="162">
        <v>115</v>
      </c>
      <c r="I18" s="162">
        <f>G18/H18</f>
        <v>13.965217391304348</v>
      </c>
      <c r="J18" s="162">
        <v>9</v>
      </c>
      <c r="K18" s="162">
        <v>7</v>
      </c>
      <c r="L18" s="163">
        <v>212198</v>
      </c>
      <c r="M18" s="163">
        <v>46067</v>
      </c>
      <c r="N18" s="160">
        <v>44400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7" ht="25.35" customHeight="1">
      <c r="A19" s="157">
        <v>7</v>
      </c>
      <c r="B19" s="157" t="s">
        <v>68</v>
      </c>
      <c r="C19" s="164" t="s">
        <v>265</v>
      </c>
      <c r="D19" s="163">
        <v>7306.11</v>
      </c>
      <c r="E19" s="162" t="s">
        <v>30</v>
      </c>
      <c r="F19" s="162" t="s">
        <v>30</v>
      </c>
      <c r="G19" s="163">
        <v>1217</v>
      </c>
      <c r="H19" s="162">
        <v>136</v>
      </c>
      <c r="I19" s="162">
        <f>G19/H19</f>
        <v>8.9485294117647065</v>
      </c>
      <c r="J19" s="162">
        <v>16</v>
      </c>
      <c r="K19" s="162">
        <v>1</v>
      </c>
      <c r="L19" s="163">
        <v>7705.41</v>
      </c>
      <c r="M19" s="163">
        <v>1290</v>
      </c>
      <c r="N19" s="160">
        <v>44442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7" ht="25.35" customHeight="1">
      <c r="A20" s="157">
        <v>8</v>
      </c>
      <c r="B20" s="176" t="s">
        <v>40</v>
      </c>
      <c r="C20" s="164" t="s">
        <v>279</v>
      </c>
      <c r="D20" s="163">
        <v>6076</v>
      </c>
      <c r="E20" s="162" t="s">
        <v>30</v>
      </c>
      <c r="F20" s="162" t="s">
        <v>30</v>
      </c>
      <c r="G20" s="163">
        <v>886</v>
      </c>
      <c r="H20" s="162" t="s">
        <v>30</v>
      </c>
      <c r="I20" s="162" t="s">
        <v>30</v>
      </c>
      <c r="J20" s="162">
        <v>8</v>
      </c>
      <c r="K20" s="162">
        <v>0</v>
      </c>
      <c r="L20" s="163">
        <v>6076</v>
      </c>
      <c r="M20" s="163">
        <v>886</v>
      </c>
      <c r="N20" s="160" t="s">
        <v>193</v>
      </c>
      <c r="O20" s="158" t="s">
        <v>31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7" ht="25.35" customHeight="1">
      <c r="A21" s="157">
        <v>9</v>
      </c>
      <c r="B21" s="176">
        <v>11</v>
      </c>
      <c r="C21" s="164" t="s">
        <v>245</v>
      </c>
      <c r="D21" s="163">
        <v>3051.1499999999996</v>
      </c>
      <c r="E21" s="162">
        <v>7296.0199999999995</v>
      </c>
      <c r="F21" s="168">
        <f>(D21-E21)/E21</f>
        <v>-0.5818062450486704</v>
      </c>
      <c r="G21" s="163">
        <v>525</v>
      </c>
      <c r="H21" s="162">
        <v>33</v>
      </c>
      <c r="I21" s="162">
        <f>G21/H21</f>
        <v>15.909090909090908</v>
      </c>
      <c r="J21" s="162">
        <v>8</v>
      </c>
      <c r="K21" s="162">
        <v>4</v>
      </c>
      <c r="L21" s="163">
        <v>34878.710000000006</v>
      </c>
      <c r="M21" s="163">
        <v>6344</v>
      </c>
      <c r="N21" s="160">
        <v>44421</v>
      </c>
      <c r="O21" s="158" t="s">
        <v>246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7" ht="25.35" customHeight="1">
      <c r="A22" s="157">
        <v>10</v>
      </c>
      <c r="B22" s="176">
        <v>4</v>
      </c>
      <c r="C22" s="164" t="s">
        <v>261</v>
      </c>
      <c r="D22" s="163">
        <v>3018.49</v>
      </c>
      <c r="E22" s="162">
        <v>13233.86</v>
      </c>
      <c r="F22" s="168">
        <f>(D22-E22)/E22</f>
        <v>-0.77191159646543039</v>
      </c>
      <c r="G22" s="163">
        <v>471</v>
      </c>
      <c r="H22" s="162">
        <v>76</v>
      </c>
      <c r="I22" s="162">
        <f>G22/H22</f>
        <v>6.1973684210526319</v>
      </c>
      <c r="J22" s="162">
        <v>9</v>
      </c>
      <c r="K22" s="162">
        <v>2</v>
      </c>
      <c r="L22" s="163">
        <v>16252</v>
      </c>
      <c r="M22" s="163">
        <v>2842</v>
      </c>
      <c r="N22" s="160">
        <v>44435</v>
      </c>
      <c r="O22" s="158" t="s">
        <v>53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117477.28</v>
      </c>
      <c r="E23" s="145">
        <f t="shared" ref="E23:G23" si="0">SUM(E13:E22)</f>
        <v>127470.62</v>
      </c>
      <c r="F23" s="171">
        <f>(D23-E23)/E23</f>
        <v>-7.8397202429861854E-2</v>
      </c>
      <c r="G23" s="145">
        <f t="shared" si="0"/>
        <v>20287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216</v>
      </c>
      <c r="D25" s="163">
        <v>2690.2</v>
      </c>
      <c r="E25" s="162">
        <v>7893.3899999999994</v>
      </c>
      <c r="F25" s="168">
        <f>(D25-E25)/E25</f>
        <v>-0.65918318998554482</v>
      </c>
      <c r="G25" s="163">
        <v>445</v>
      </c>
      <c r="H25" s="162">
        <v>33</v>
      </c>
      <c r="I25" s="162">
        <f>G25/H25</f>
        <v>13.484848484848484</v>
      </c>
      <c r="J25" s="162">
        <v>8</v>
      </c>
      <c r="K25" s="162">
        <v>6</v>
      </c>
      <c r="L25" s="163">
        <v>173062.74</v>
      </c>
      <c r="M25" s="163">
        <v>27526</v>
      </c>
      <c r="N25" s="160">
        <v>44407</v>
      </c>
      <c r="O25" s="158" t="s">
        <v>215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7" ht="25.35" customHeight="1">
      <c r="A26" s="157">
        <v>12</v>
      </c>
      <c r="B26" s="176">
        <v>5</v>
      </c>
      <c r="C26" s="164" t="s">
        <v>263</v>
      </c>
      <c r="D26" s="163">
        <v>2628.07</v>
      </c>
      <c r="E26" s="162">
        <v>10029.629999999999</v>
      </c>
      <c r="F26" s="168">
        <f>(D26-E26)/E26</f>
        <v>-0.73796939667764416</v>
      </c>
      <c r="G26" s="163">
        <v>417</v>
      </c>
      <c r="H26" s="162">
        <v>58</v>
      </c>
      <c r="I26" s="162">
        <f>G26/H26</f>
        <v>7.1896551724137927</v>
      </c>
      <c r="J26" s="162">
        <v>10</v>
      </c>
      <c r="K26" s="162">
        <v>2</v>
      </c>
      <c r="L26" s="163">
        <v>12693.7</v>
      </c>
      <c r="M26" s="163">
        <v>2326</v>
      </c>
      <c r="N26" s="160">
        <v>44435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7" ht="25.35" customHeight="1">
      <c r="A27" s="157">
        <v>13</v>
      </c>
      <c r="B27" s="176">
        <v>8</v>
      </c>
      <c r="C27" s="164" t="s">
        <v>262</v>
      </c>
      <c r="D27" s="163">
        <v>2288.62</v>
      </c>
      <c r="E27" s="162">
        <v>8571.7199999999993</v>
      </c>
      <c r="F27" s="168">
        <f>(D27-E27)/E27</f>
        <v>-0.73300341121735191</v>
      </c>
      <c r="G27" s="163">
        <v>412</v>
      </c>
      <c r="H27" s="162">
        <v>39</v>
      </c>
      <c r="I27" s="162">
        <f>G27/H27</f>
        <v>10.564102564102564</v>
      </c>
      <c r="J27" s="162">
        <v>9</v>
      </c>
      <c r="K27" s="162">
        <v>2</v>
      </c>
      <c r="L27" s="163">
        <v>10860.34</v>
      </c>
      <c r="M27" s="163">
        <v>2076</v>
      </c>
      <c r="N27" s="160">
        <v>44435</v>
      </c>
      <c r="O27" s="158" t="s">
        <v>43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7" ht="25.35" customHeight="1">
      <c r="A28" s="157">
        <v>14</v>
      </c>
      <c r="B28" s="176">
        <v>6</v>
      </c>
      <c r="C28" s="164" t="s">
        <v>194</v>
      </c>
      <c r="D28" s="163">
        <v>2130.58</v>
      </c>
      <c r="E28" s="162">
        <v>9021.5300000000007</v>
      </c>
      <c r="F28" s="168">
        <f>(D28-E28)/E28</f>
        <v>-0.7638338507991439</v>
      </c>
      <c r="G28" s="163">
        <v>463</v>
      </c>
      <c r="H28" s="162">
        <v>34</v>
      </c>
      <c r="I28" s="162">
        <f>G28/H28</f>
        <v>13.617647058823529</v>
      </c>
      <c r="J28" s="162">
        <v>6</v>
      </c>
      <c r="K28" s="162">
        <v>8</v>
      </c>
      <c r="L28" s="163">
        <v>156946.85</v>
      </c>
      <c r="M28" s="163">
        <v>32501</v>
      </c>
      <c r="N28" s="160">
        <v>44393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7" ht="25.35" customHeight="1">
      <c r="A29" s="157">
        <v>15</v>
      </c>
      <c r="B29" s="176">
        <v>16</v>
      </c>
      <c r="C29" s="164" t="s">
        <v>195</v>
      </c>
      <c r="D29" s="163">
        <v>2090.13</v>
      </c>
      <c r="E29" s="162">
        <v>2223.89</v>
      </c>
      <c r="F29" s="168">
        <f>(D29-E29)/E29</f>
        <v>-6.0146859781733703E-2</v>
      </c>
      <c r="G29" s="163">
        <v>330</v>
      </c>
      <c r="H29" s="162">
        <v>14</v>
      </c>
      <c r="I29" s="162">
        <f>G29/H29</f>
        <v>23.571428571428573</v>
      </c>
      <c r="J29" s="162">
        <v>1</v>
      </c>
      <c r="K29" s="162">
        <v>8</v>
      </c>
      <c r="L29" s="163">
        <v>83408.460000000006</v>
      </c>
      <c r="M29" s="163">
        <v>13434</v>
      </c>
      <c r="N29" s="160">
        <v>44393</v>
      </c>
      <c r="O29" s="158" t="s">
        <v>74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7" ht="25.35" customHeight="1">
      <c r="A30" s="157">
        <v>16</v>
      </c>
      <c r="B30" s="176">
        <v>7</v>
      </c>
      <c r="C30" s="164" t="s">
        <v>251</v>
      </c>
      <c r="D30" s="163">
        <v>1975.9</v>
      </c>
      <c r="E30" s="162">
        <v>8590.77</v>
      </c>
      <c r="F30" s="168">
        <f>(D30-E30)/E30</f>
        <v>-0.76999733434837625</v>
      </c>
      <c r="G30" s="163">
        <v>297</v>
      </c>
      <c r="H30" s="162">
        <v>25</v>
      </c>
      <c r="I30" s="162">
        <f>G30/H30</f>
        <v>11.88</v>
      </c>
      <c r="J30" s="162">
        <v>4</v>
      </c>
      <c r="K30" s="162">
        <v>3</v>
      </c>
      <c r="L30" s="163">
        <v>25050</v>
      </c>
      <c r="M30" s="163">
        <v>4181</v>
      </c>
      <c r="N30" s="160">
        <v>44428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7" ht="25.35" customHeight="1">
      <c r="A31" s="157">
        <v>17</v>
      </c>
      <c r="B31" s="157" t="s">
        <v>68</v>
      </c>
      <c r="C31" s="164" t="s">
        <v>278</v>
      </c>
      <c r="D31" s="163">
        <v>1926.98</v>
      </c>
      <c r="E31" s="162" t="s">
        <v>30</v>
      </c>
      <c r="F31" s="162" t="s">
        <v>30</v>
      </c>
      <c r="G31" s="163">
        <v>327</v>
      </c>
      <c r="H31" s="162">
        <v>89</v>
      </c>
      <c r="I31" s="162">
        <f>G31/H31</f>
        <v>3.6741573033707864</v>
      </c>
      <c r="J31" s="162">
        <v>10</v>
      </c>
      <c r="K31" s="162">
        <v>1</v>
      </c>
      <c r="L31" s="163">
        <v>1927</v>
      </c>
      <c r="M31" s="163">
        <v>327</v>
      </c>
      <c r="N31" s="160">
        <v>44442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12</v>
      </c>
      <c r="C32" s="164" t="s">
        <v>264</v>
      </c>
      <c r="D32" s="163">
        <v>1787.5</v>
      </c>
      <c r="E32" s="162">
        <v>6304.19</v>
      </c>
      <c r="F32" s="168">
        <f>(D32-E32)/E32</f>
        <v>-0.71645841892455653</v>
      </c>
      <c r="G32" s="163">
        <v>301</v>
      </c>
      <c r="H32" s="162">
        <v>32</v>
      </c>
      <c r="I32" s="162">
        <f>G32/H32</f>
        <v>9.40625</v>
      </c>
      <c r="J32" s="162">
        <v>9</v>
      </c>
      <c r="K32" s="162">
        <v>2</v>
      </c>
      <c r="L32" s="163">
        <v>8092</v>
      </c>
      <c r="M32" s="163">
        <v>1555</v>
      </c>
      <c r="N32" s="160">
        <v>44435</v>
      </c>
      <c r="O32" s="158" t="s">
        <v>33</v>
      </c>
      <c r="P32" s="140"/>
      <c r="Q32" s="172"/>
      <c r="R32" s="172"/>
      <c r="S32" s="172"/>
      <c r="T32" s="172"/>
      <c r="U32" s="173"/>
      <c r="V32" s="173"/>
      <c r="W32" s="174"/>
      <c r="X32" s="173"/>
      <c r="Y32" s="139"/>
      <c r="Z32" s="174"/>
      <c r="AA32" s="139"/>
    </row>
    <row r="33" spans="1:26" ht="25.35" customHeight="1">
      <c r="A33" s="157">
        <v>19</v>
      </c>
      <c r="B33" s="176">
        <v>10</v>
      </c>
      <c r="C33" s="164" t="s">
        <v>228</v>
      </c>
      <c r="D33" s="163">
        <v>1560.64</v>
      </c>
      <c r="E33" s="162">
        <v>7430.55</v>
      </c>
      <c r="F33" s="168">
        <f>(D33-E33)/E33</f>
        <v>-0.78996978689329855</v>
      </c>
      <c r="G33" s="163">
        <v>248</v>
      </c>
      <c r="H33" s="162">
        <v>20</v>
      </c>
      <c r="I33" s="162">
        <f>G33/H33</f>
        <v>12.4</v>
      </c>
      <c r="J33" s="162">
        <v>4</v>
      </c>
      <c r="K33" s="162">
        <v>5</v>
      </c>
      <c r="L33" s="163">
        <v>92148.31</v>
      </c>
      <c r="M33" s="163">
        <v>14134</v>
      </c>
      <c r="N33" s="160">
        <v>44414</v>
      </c>
      <c r="O33" s="158" t="s">
        <v>34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6" ht="25.35" customHeight="1">
      <c r="A34" s="157">
        <v>20</v>
      </c>
      <c r="B34" s="157" t="s">
        <v>68</v>
      </c>
      <c r="C34" s="164" t="s">
        <v>277</v>
      </c>
      <c r="D34" s="163">
        <v>514</v>
      </c>
      <c r="E34" s="162" t="s">
        <v>30</v>
      </c>
      <c r="F34" s="162" t="s">
        <v>30</v>
      </c>
      <c r="G34" s="163">
        <v>103</v>
      </c>
      <c r="H34" s="162">
        <v>7</v>
      </c>
      <c r="I34" s="162">
        <f>G34/H34</f>
        <v>14.714285714285714</v>
      </c>
      <c r="J34" s="162">
        <v>4</v>
      </c>
      <c r="K34" s="162">
        <v>1</v>
      </c>
      <c r="L34" s="163">
        <v>2639</v>
      </c>
      <c r="M34" s="163">
        <v>444</v>
      </c>
      <c r="N34" s="160">
        <v>44442</v>
      </c>
      <c r="O34" s="158" t="s">
        <v>186</v>
      </c>
      <c r="P34" s="140"/>
      <c r="Q34" s="172"/>
      <c r="R34" s="172"/>
      <c r="S34" s="172"/>
      <c r="T34" s="172"/>
      <c r="U34" s="173"/>
      <c r="V34" s="173"/>
      <c r="W34" s="139"/>
      <c r="X34" s="173"/>
      <c r="Y34" s="174"/>
      <c r="Z34" s="174"/>
    </row>
    <row r="35" spans="1:26" ht="25.35" customHeight="1">
      <c r="A35" s="144"/>
      <c r="B35" s="144"/>
      <c r="C35" s="159" t="s">
        <v>86</v>
      </c>
      <c r="D35" s="145">
        <f>SUM(D23:D34)</f>
        <v>137069.90000000002</v>
      </c>
      <c r="E35" s="145">
        <f t="shared" ref="E35:G35" si="1">SUM(E23:E34)</f>
        <v>187536.29</v>
      </c>
      <c r="F35" s="171">
        <f t="shared" ref="F34:F35" si="2">(D35-E35)/E35</f>
        <v>-0.26910199620564096</v>
      </c>
      <c r="G35" s="145">
        <f t="shared" si="1"/>
        <v>23630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6">
        <v>20</v>
      </c>
      <c r="C37" s="164" t="s">
        <v>182</v>
      </c>
      <c r="D37" s="163">
        <v>494.68</v>
      </c>
      <c r="E37" s="162">
        <v>1547.11</v>
      </c>
      <c r="F37" s="168">
        <f>(D37-E37)/E37</f>
        <v>-0.68025544402143345</v>
      </c>
      <c r="G37" s="163">
        <v>97</v>
      </c>
      <c r="H37" s="162">
        <v>7</v>
      </c>
      <c r="I37" s="162">
        <f>G37/H37</f>
        <v>13.857142857142858</v>
      </c>
      <c r="J37" s="162">
        <v>1</v>
      </c>
      <c r="K37" s="162">
        <v>10</v>
      </c>
      <c r="L37" s="163">
        <v>49360</v>
      </c>
      <c r="M37" s="163">
        <v>10880</v>
      </c>
      <c r="N37" s="160">
        <v>44379</v>
      </c>
      <c r="O37" s="158" t="s">
        <v>53</v>
      </c>
      <c r="P37" s="140"/>
      <c r="Q37" s="172"/>
      <c r="R37" s="172"/>
      <c r="S37" s="172"/>
      <c r="T37" s="172"/>
      <c r="U37" s="173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167" t="s">
        <v>30</v>
      </c>
      <c r="C38" s="164" t="s">
        <v>185</v>
      </c>
      <c r="D38" s="163">
        <v>450</v>
      </c>
      <c r="E38" s="162" t="s">
        <v>30</v>
      </c>
      <c r="F38" s="162" t="s">
        <v>30</v>
      </c>
      <c r="G38" s="163">
        <v>80</v>
      </c>
      <c r="H38" s="162">
        <v>7</v>
      </c>
      <c r="I38" s="162">
        <f>G38/H38</f>
        <v>11.428571428571429</v>
      </c>
      <c r="J38" s="162">
        <v>2</v>
      </c>
      <c r="K38" s="162" t="s">
        <v>30</v>
      </c>
      <c r="L38" s="163">
        <v>15759.43</v>
      </c>
      <c r="M38" s="163">
        <v>2750</v>
      </c>
      <c r="N38" s="160">
        <v>44379</v>
      </c>
      <c r="O38" s="158" t="s">
        <v>186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6" ht="25.35" customHeight="1">
      <c r="A39" s="157">
        <v>23</v>
      </c>
      <c r="B39" s="177">
        <v>15</v>
      </c>
      <c r="C39" s="164" t="s">
        <v>252</v>
      </c>
      <c r="D39" s="163">
        <v>294.09000000000003</v>
      </c>
      <c r="E39" s="162">
        <v>3165.0299999999997</v>
      </c>
      <c r="F39" s="168">
        <f>(D39-E39)/E39</f>
        <v>-0.90708144946493396</v>
      </c>
      <c r="G39" s="163">
        <v>61</v>
      </c>
      <c r="H39" s="162">
        <v>12</v>
      </c>
      <c r="I39" s="162">
        <f>G39/H39</f>
        <v>5.083333333333333</v>
      </c>
      <c r="J39" s="162">
        <v>3</v>
      </c>
      <c r="K39" s="162">
        <v>3</v>
      </c>
      <c r="L39" s="163">
        <v>12263.34</v>
      </c>
      <c r="M39" s="163">
        <v>2164</v>
      </c>
      <c r="N39" s="160">
        <v>44428</v>
      </c>
      <c r="O39" s="154" t="s">
        <v>43</v>
      </c>
      <c r="P39" s="140"/>
      <c r="Q39" s="172"/>
      <c r="R39" s="172"/>
      <c r="S39" s="172"/>
      <c r="T39" s="172"/>
      <c r="U39" s="172"/>
      <c r="V39" s="173"/>
      <c r="W39" s="173"/>
      <c r="X39" s="174"/>
      <c r="Y39" s="139"/>
      <c r="Z39" s="174"/>
    </row>
    <row r="40" spans="1:26" ht="25.35" customHeight="1">
      <c r="A40" s="157">
        <v>24</v>
      </c>
      <c r="B40" s="176">
        <v>24</v>
      </c>
      <c r="C40" s="166" t="s">
        <v>99</v>
      </c>
      <c r="D40" s="163">
        <v>214</v>
      </c>
      <c r="E40" s="163">
        <v>588</v>
      </c>
      <c r="F40" s="168">
        <f>(D40-E40)/E40</f>
        <v>-0.63605442176870752</v>
      </c>
      <c r="G40" s="163">
        <v>39</v>
      </c>
      <c r="H40" s="162" t="s">
        <v>30</v>
      </c>
      <c r="I40" s="162" t="s">
        <v>30</v>
      </c>
      <c r="J40" s="162">
        <v>3</v>
      </c>
      <c r="K40" s="162">
        <v>17</v>
      </c>
      <c r="L40" s="163">
        <v>6774.42</v>
      </c>
      <c r="M40" s="163">
        <v>1397</v>
      </c>
      <c r="N40" s="160">
        <v>44330</v>
      </c>
      <c r="O40" s="158" t="s">
        <v>100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76">
        <v>17</v>
      </c>
      <c r="C41" s="164" t="s">
        <v>220</v>
      </c>
      <c r="D41" s="163">
        <v>132.5</v>
      </c>
      <c r="E41" s="162">
        <v>1812.04</v>
      </c>
      <c r="F41" s="168">
        <f>(D41-E41)/E41</f>
        <v>-0.92687799386327008</v>
      </c>
      <c r="G41" s="163">
        <v>34</v>
      </c>
      <c r="H41" s="162">
        <v>4</v>
      </c>
      <c r="I41" s="162">
        <f>G41/H41</f>
        <v>8.5</v>
      </c>
      <c r="J41" s="162">
        <v>2</v>
      </c>
      <c r="K41" s="162">
        <v>6</v>
      </c>
      <c r="L41" s="163">
        <v>44787</v>
      </c>
      <c r="M41" s="163">
        <v>8057</v>
      </c>
      <c r="N41" s="160">
        <v>44407</v>
      </c>
      <c r="O41" s="158" t="s">
        <v>32</v>
      </c>
      <c r="P41" s="140"/>
      <c r="Q41" s="172"/>
      <c r="R41" s="172"/>
      <c r="S41" s="172"/>
      <c r="T41" s="172"/>
      <c r="U41" s="173"/>
      <c r="V41" s="173"/>
      <c r="W41" s="174"/>
      <c r="X41" s="139"/>
      <c r="Y41" s="174"/>
      <c r="Z41" s="173"/>
    </row>
    <row r="42" spans="1:26" ht="25.35" customHeight="1">
      <c r="A42" s="157">
        <v>26</v>
      </c>
      <c r="B42" s="176">
        <v>26</v>
      </c>
      <c r="C42" s="164" t="s">
        <v>233</v>
      </c>
      <c r="D42" s="163">
        <v>101</v>
      </c>
      <c r="E42" s="162">
        <v>393</v>
      </c>
      <c r="F42" s="168">
        <f>(D42-E42)/E42</f>
        <v>-0.74300254452926207</v>
      </c>
      <c r="G42" s="163">
        <v>16</v>
      </c>
      <c r="H42" s="162" t="s">
        <v>30</v>
      </c>
      <c r="I42" s="162" t="s">
        <v>30</v>
      </c>
      <c r="J42" s="162">
        <v>1</v>
      </c>
      <c r="K42" s="162">
        <v>5</v>
      </c>
      <c r="L42" s="163">
        <v>2229.61</v>
      </c>
      <c r="M42" s="163">
        <v>419</v>
      </c>
      <c r="N42" s="160">
        <v>44414</v>
      </c>
      <c r="O42" s="154" t="s">
        <v>234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6" ht="25.35" customHeight="1">
      <c r="A43" s="157">
        <v>27</v>
      </c>
      <c r="B43" s="162" t="s">
        <v>30</v>
      </c>
      <c r="C43" s="170" t="s">
        <v>76</v>
      </c>
      <c r="D43" s="163">
        <v>39</v>
      </c>
      <c r="E43" s="162" t="s">
        <v>30</v>
      </c>
      <c r="F43" s="162" t="s">
        <v>30</v>
      </c>
      <c r="G43" s="163">
        <v>10</v>
      </c>
      <c r="H43" s="162">
        <v>1</v>
      </c>
      <c r="I43" s="162">
        <f>G43/H43</f>
        <v>10</v>
      </c>
      <c r="J43" s="162">
        <v>1</v>
      </c>
      <c r="K43" s="162" t="s">
        <v>30</v>
      </c>
      <c r="L43" s="163">
        <v>23874</v>
      </c>
      <c r="M43" s="163">
        <v>4218</v>
      </c>
      <c r="N43" s="160">
        <v>44323</v>
      </c>
      <c r="O43" s="158" t="s">
        <v>32</v>
      </c>
      <c r="P43" s="140"/>
      <c r="Q43" s="172"/>
      <c r="R43" s="172"/>
      <c r="S43" s="172"/>
      <c r="T43" s="172"/>
      <c r="U43" s="172"/>
      <c r="V43" s="173"/>
      <c r="W43" s="174"/>
      <c r="X43" s="173"/>
      <c r="Y43" s="174"/>
      <c r="Z43" s="139"/>
    </row>
    <row r="44" spans="1:26" ht="25.35" customHeight="1">
      <c r="A44" s="157">
        <v>28</v>
      </c>
      <c r="B44" s="176">
        <v>13</v>
      </c>
      <c r="C44" s="164" t="s">
        <v>250</v>
      </c>
      <c r="D44" s="163">
        <v>22.5</v>
      </c>
      <c r="E44" s="162">
        <v>4403.7</v>
      </c>
      <c r="F44" s="168">
        <f>(D44-E44)/E44</f>
        <v>-0.99489066012671168</v>
      </c>
      <c r="G44" s="163">
        <v>4</v>
      </c>
      <c r="H44" s="162">
        <v>3</v>
      </c>
      <c r="I44" s="162">
        <f>G44/H44</f>
        <v>1.3333333333333333</v>
      </c>
      <c r="J44" s="162">
        <v>2</v>
      </c>
      <c r="K44" s="162">
        <v>3</v>
      </c>
      <c r="L44" s="163">
        <v>18293.650000000001</v>
      </c>
      <c r="M44" s="163">
        <v>2957</v>
      </c>
      <c r="N44" s="160">
        <v>44428</v>
      </c>
      <c r="O44" s="158" t="s">
        <v>34</v>
      </c>
      <c r="P44" s="140"/>
      <c r="Q44" s="172"/>
      <c r="R44" s="172"/>
      <c r="T44" s="172"/>
      <c r="U44" s="172"/>
      <c r="V44" s="173"/>
      <c r="W44" s="173"/>
      <c r="X44" s="139"/>
      <c r="Y44" s="174"/>
      <c r="Z44" s="174"/>
    </row>
    <row r="45" spans="1:26" ht="25.35" customHeight="1">
      <c r="A45" s="157">
        <v>29</v>
      </c>
      <c r="B45" s="176">
        <v>28</v>
      </c>
      <c r="C45" s="164" t="s">
        <v>249</v>
      </c>
      <c r="D45" s="163">
        <v>22</v>
      </c>
      <c r="E45" s="162">
        <v>211.77</v>
      </c>
      <c r="F45" s="168">
        <f>(D45-E45)/E45</f>
        <v>-0.89611370826840442</v>
      </c>
      <c r="G45" s="163">
        <v>4</v>
      </c>
      <c r="H45" s="162" t="s">
        <v>30</v>
      </c>
      <c r="I45" s="162" t="s">
        <v>30</v>
      </c>
      <c r="J45" s="162">
        <v>2</v>
      </c>
      <c r="K45" s="162">
        <v>4</v>
      </c>
      <c r="L45" s="163">
        <v>715.57</v>
      </c>
      <c r="M45" s="163">
        <v>158</v>
      </c>
      <c r="N45" s="160">
        <v>44421</v>
      </c>
      <c r="O45" s="158" t="s">
        <v>100</v>
      </c>
      <c r="P45" s="140"/>
      <c r="Q45" s="172"/>
      <c r="R45" s="172"/>
      <c r="S45" s="172"/>
      <c r="T45" s="172"/>
      <c r="U45" s="173"/>
      <c r="V45" s="173"/>
      <c r="W45" s="139"/>
      <c r="X45" s="173"/>
      <c r="Y45" s="174"/>
      <c r="Z45" s="174"/>
    </row>
    <row r="46" spans="1:26" ht="25.35" customHeight="1">
      <c r="A46" s="144"/>
      <c r="B46" s="144"/>
      <c r="C46" s="159" t="s">
        <v>229</v>
      </c>
      <c r="D46" s="145">
        <f>SUM(D35:D45)</f>
        <v>138839.67000000001</v>
      </c>
      <c r="E46" s="145">
        <f t="shared" ref="E46:G46" si="3">SUM(E35:E45)</f>
        <v>199656.94</v>
      </c>
      <c r="F46" s="171">
        <f>(D46-E46)/E46</f>
        <v>-0.30460884555277662</v>
      </c>
      <c r="G46" s="145">
        <f t="shared" si="3"/>
        <v>23975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180</v>
      </c>
      <c r="F1" s="2"/>
      <c r="G1" s="2"/>
      <c r="H1" s="2"/>
      <c r="I1" s="2"/>
    </row>
    <row r="2" spans="1:26" ht="19.5" customHeight="1">
      <c r="E2" s="2" t="s">
        <v>181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2"/>
      <c r="B5" s="202"/>
      <c r="C5" s="205" t="s">
        <v>0</v>
      </c>
      <c r="D5" s="3"/>
      <c r="E5" s="3"/>
      <c r="F5" s="205" t="s">
        <v>3</v>
      </c>
      <c r="G5" s="3"/>
      <c r="H5" s="205" t="s">
        <v>5</v>
      </c>
      <c r="I5" s="205" t="s">
        <v>6</v>
      </c>
      <c r="J5" s="205" t="s">
        <v>7</v>
      </c>
      <c r="K5" s="205" t="s">
        <v>8</v>
      </c>
      <c r="L5" s="205" t="s">
        <v>10</v>
      </c>
      <c r="M5" s="205" t="s">
        <v>9</v>
      </c>
      <c r="N5" s="205" t="s">
        <v>11</v>
      </c>
      <c r="O5" s="205" t="s">
        <v>12</v>
      </c>
    </row>
    <row r="6" spans="1:26">
      <c r="A6" s="203"/>
      <c r="B6" s="203"/>
      <c r="C6" s="206"/>
      <c r="D6" s="4" t="s">
        <v>178</v>
      </c>
      <c r="E6" s="4" t="s">
        <v>169</v>
      </c>
      <c r="F6" s="206"/>
      <c r="G6" s="4" t="s">
        <v>178</v>
      </c>
      <c r="H6" s="206"/>
      <c r="I6" s="206"/>
      <c r="J6" s="206"/>
      <c r="K6" s="206"/>
      <c r="L6" s="206"/>
      <c r="M6" s="206"/>
      <c r="N6" s="206"/>
      <c r="O6" s="206"/>
    </row>
    <row r="7" spans="1:26">
      <c r="A7" s="203"/>
      <c r="B7" s="203"/>
      <c r="C7" s="206"/>
      <c r="D7" s="4" t="s">
        <v>1</v>
      </c>
      <c r="E7" s="4" t="s">
        <v>1</v>
      </c>
      <c r="F7" s="206"/>
      <c r="G7" s="4" t="s">
        <v>4</v>
      </c>
      <c r="H7" s="206"/>
      <c r="I7" s="206"/>
      <c r="J7" s="206"/>
      <c r="K7" s="206"/>
      <c r="L7" s="206"/>
      <c r="M7" s="206"/>
      <c r="N7" s="206"/>
      <c r="O7" s="206"/>
    </row>
    <row r="8" spans="1:26" ht="18" customHeight="1" thickBot="1">
      <c r="A8" s="204"/>
      <c r="B8" s="204"/>
      <c r="C8" s="207"/>
      <c r="D8" s="5" t="s">
        <v>2</v>
      </c>
      <c r="E8" s="5" t="s">
        <v>2</v>
      </c>
      <c r="F8" s="207"/>
      <c r="G8" s="6"/>
      <c r="H8" s="207"/>
      <c r="I8" s="207"/>
      <c r="J8" s="207"/>
      <c r="K8" s="207"/>
      <c r="L8" s="207"/>
      <c r="M8" s="207"/>
      <c r="N8" s="207"/>
      <c r="O8" s="207"/>
      <c r="R8" s="8"/>
    </row>
    <row r="9" spans="1:26" ht="15" customHeight="1">
      <c r="A9" s="202"/>
      <c r="B9" s="202"/>
      <c r="C9" s="205" t="s">
        <v>13</v>
      </c>
      <c r="D9" s="128"/>
      <c r="E9" s="128"/>
      <c r="F9" s="205" t="s">
        <v>15</v>
      </c>
      <c r="G9" s="128"/>
      <c r="H9" s="9" t="s">
        <v>18</v>
      </c>
      <c r="I9" s="20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5" t="s">
        <v>26</v>
      </c>
      <c r="R9" s="8"/>
    </row>
    <row r="10" spans="1:26" ht="21.6">
      <c r="A10" s="203"/>
      <c r="B10" s="203"/>
      <c r="C10" s="206"/>
      <c r="D10" s="129" t="s">
        <v>179</v>
      </c>
      <c r="E10" s="129" t="s">
        <v>170</v>
      </c>
      <c r="F10" s="206"/>
      <c r="G10" s="129" t="s">
        <v>179</v>
      </c>
      <c r="H10" s="4" t="s">
        <v>17</v>
      </c>
      <c r="I10" s="20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6"/>
      <c r="R10" s="8"/>
    </row>
    <row r="11" spans="1:26">
      <c r="A11" s="203"/>
      <c r="B11" s="203"/>
      <c r="C11" s="206"/>
      <c r="D11" s="129" t="s">
        <v>14</v>
      </c>
      <c r="E11" s="4" t="s">
        <v>14</v>
      </c>
      <c r="F11" s="206"/>
      <c r="G11" s="129" t="s">
        <v>16</v>
      </c>
      <c r="H11" s="6"/>
      <c r="I11" s="206"/>
      <c r="J11" s="6"/>
      <c r="K11" s="6"/>
      <c r="L11" s="12" t="s">
        <v>2</v>
      </c>
      <c r="M11" s="4" t="s">
        <v>17</v>
      </c>
      <c r="N11" s="6"/>
      <c r="O11" s="206"/>
      <c r="R11" s="60"/>
      <c r="T11" s="60"/>
      <c r="U11" s="59"/>
    </row>
    <row r="12" spans="1:26" ht="15.6" customHeight="1" thickBot="1">
      <c r="A12" s="203"/>
      <c r="B12" s="204"/>
      <c r="C12" s="207"/>
      <c r="D12" s="130"/>
      <c r="E12" s="5" t="s">
        <v>2</v>
      </c>
      <c r="F12" s="207"/>
      <c r="G12" s="130" t="s">
        <v>17</v>
      </c>
      <c r="H12" s="32"/>
      <c r="I12" s="207"/>
      <c r="J12" s="32"/>
      <c r="K12" s="32"/>
      <c r="L12" s="32"/>
      <c r="M12" s="32"/>
      <c r="N12" s="32"/>
      <c r="O12" s="207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166</v>
      </c>
      <c r="D13" s="68">
        <v>47973.79</v>
      </c>
      <c r="E13" s="66">
        <v>76013.69</v>
      </c>
      <c r="F13" s="89">
        <f>(D13-E13)/E13</f>
        <v>-0.36887960576575091</v>
      </c>
      <c r="G13" s="68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8">
        <v>132825</v>
      </c>
      <c r="M13" s="68">
        <v>20652</v>
      </c>
      <c r="N13" s="64">
        <v>44372</v>
      </c>
      <c r="O13" s="63" t="s">
        <v>53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68</v>
      </c>
      <c r="C14" s="46" t="s">
        <v>182</v>
      </c>
      <c r="D14" s="68">
        <v>19099.13</v>
      </c>
      <c r="E14" s="66" t="s">
        <v>30</v>
      </c>
      <c r="F14" s="66" t="s">
        <v>30</v>
      </c>
      <c r="G14" s="68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8">
        <v>19099</v>
      </c>
      <c r="M14" s="68">
        <v>4172</v>
      </c>
      <c r="N14" s="64">
        <v>44379</v>
      </c>
      <c r="O14" s="63" t="s">
        <v>53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 t="s">
        <v>68</v>
      </c>
      <c r="C15" s="46" t="s">
        <v>183</v>
      </c>
      <c r="D15" s="68">
        <v>15121.62</v>
      </c>
      <c r="E15" s="66" t="s">
        <v>30</v>
      </c>
      <c r="F15" s="66" t="s">
        <v>30</v>
      </c>
      <c r="G15" s="68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8">
        <v>15122</v>
      </c>
      <c r="M15" s="68">
        <v>2531</v>
      </c>
      <c r="N15" s="64">
        <v>44379</v>
      </c>
      <c r="O15" s="63" t="s">
        <v>53</v>
      </c>
      <c r="P15" s="60"/>
      <c r="Q15" s="98"/>
      <c r="R15" s="98"/>
      <c r="S15" s="98"/>
      <c r="T15" s="98"/>
      <c r="U15" s="98"/>
      <c r="V15" s="99"/>
      <c r="W15" s="100"/>
      <c r="X15" s="59"/>
      <c r="Y15" s="99"/>
      <c r="Z15" s="100"/>
    </row>
    <row r="16" spans="1:26" ht="25.35" customHeight="1">
      <c r="A16" s="62">
        <v>4</v>
      </c>
      <c r="B16" s="62">
        <v>2</v>
      </c>
      <c r="C16" s="131" t="s">
        <v>173</v>
      </c>
      <c r="D16" s="68">
        <v>12654.89</v>
      </c>
      <c r="E16" s="66">
        <v>15825.29</v>
      </c>
      <c r="F16" s="89">
        <f>(D16-E16)/E16</f>
        <v>-0.20033756095464925</v>
      </c>
      <c r="G16" s="68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8">
        <v>28480.18</v>
      </c>
      <c r="M16" s="68">
        <v>6359</v>
      </c>
      <c r="N16" s="64">
        <v>44372</v>
      </c>
      <c r="O16" s="63" t="s">
        <v>43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4</v>
      </c>
      <c r="C17" s="46" t="s">
        <v>126</v>
      </c>
      <c r="D17" s="68">
        <v>8278.99</v>
      </c>
      <c r="E17" s="66">
        <v>9390.65</v>
      </c>
      <c r="F17" s="89">
        <f>(D17-E17)/E17</f>
        <v>-0.11837945190162555</v>
      </c>
      <c r="G17" s="68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8">
        <v>64878</v>
      </c>
      <c r="M17" s="68">
        <v>14597</v>
      </c>
      <c r="N17" s="64">
        <v>44351</v>
      </c>
      <c r="O17" s="63" t="s">
        <v>53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6</v>
      </c>
      <c r="C18" s="46" t="s">
        <v>133</v>
      </c>
      <c r="D18" s="68">
        <v>7579.77</v>
      </c>
      <c r="E18" s="66">
        <v>9057.27</v>
      </c>
      <c r="F18" s="89">
        <f>(D18-E18)/E18</f>
        <v>-0.16312862485053442</v>
      </c>
      <c r="G18" s="68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8">
        <v>59808.79</v>
      </c>
      <c r="M18" s="68">
        <v>13065</v>
      </c>
      <c r="N18" s="64">
        <v>44358</v>
      </c>
      <c r="O18" s="63" t="s">
        <v>74</v>
      </c>
      <c r="P18" s="60"/>
      <c r="Q18" s="98"/>
      <c r="R18" s="98"/>
      <c r="S18" s="98"/>
      <c r="T18" s="98"/>
      <c r="U18" s="98"/>
      <c r="V18" s="99"/>
      <c r="W18" s="100"/>
      <c r="X18" s="59"/>
      <c r="Y18" s="99"/>
      <c r="Z18" s="100"/>
    </row>
    <row r="19" spans="1:26" ht="25.35" customHeight="1">
      <c r="A19" s="62">
        <v>7</v>
      </c>
      <c r="B19" s="62">
        <v>3</v>
      </c>
      <c r="C19" s="46" t="s">
        <v>123</v>
      </c>
      <c r="D19" s="68">
        <v>7071.78</v>
      </c>
      <c r="E19" s="66">
        <v>11443.66</v>
      </c>
      <c r="F19" s="89">
        <f>(D19-E19)/E19</f>
        <v>-0.3820351181352819</v>
      </c>
      <c r="G19" s="68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8">
        <v>97687.679999999993</v>
      </c>
      <c r="M19" s="68">
        <v>15698</v>
      </c>
      <c r="N19" s="64">
        <v>44351</v>
      </c>
      <c r="O19" s="63" t="s">
        <v>34</v>
      </c>
      <c r="P19" s="60"/>
      <c r="Q19" s="98"/>
      <c r="R19" s="98"/>
      <c r="S19" s="98"/>
      <c r="T19" s="98"/>
      <c r="U19" s="98"/>
      <c r="V19" s="99"/>
      <c r="W19" s="100"/>
      <c r="X19" s="59"/>
      <c r="Y19" s="99"/>
      <c r="Z19" s="100"/>
    </row>
    <row r="20" spans="1:26" ht="25.35" customHeight="1">
      <c r="A20" s="62">
        <v>8</v>
      </c>
      <c r="B20" s="122" t="s">
        <v>68</v>
      </c>
      <c r="C20" s="46" t="s">
        <v>184</v>
      </c>
      <c r="D20" s="68">
        <v>6875.58</v>
      </c>
      <c r="E20" s="66" t="s">
        <v>30</v>
      </c>
      <c r="F20" s="66" t="s">
        <v>30</v>
      </c>
      <c r="G20" s="68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8">
        <v>6875.58</v>
      </c>
      <c r="M20" s="68">
        <v>1187</v>
      </c>
      <c r="N20" s="64">
        <v>44379</v>
      </c>
      <c r="O20" s="63" t="s">
        <v>43</v>
      </c>
      <c r="P20" s="60"/>
      <c r="Q20" s="98"/>
      <c r="R20" s="98"/>
      <c r="S20" s="98"/>
      <c r="T20" s="98"/>
      <c r="U20" s="98"/>
      <c r="V20" s="99"/>
      <c r="W20" s="100"/>
      <c r="X20" s="59"/>
      <c r="Y20" s="99"/>
      <c r="Z20" s="100"/>
    </row>
    <row r="21" spans="1:26" ht="25.35" customHeight="1">
      <c r="A21" s="62">
        <v>9</v>
      </c>
      <c r="B21" s="62">
        <v>5</v>
      </c>
      <c r="C21" s="46" t="s">
        <v>161</v>
      </c>
      <c r="D21" s="68">
        <v>5403</v>
      </c>
      <c r="E21" s="66">
        <v>9343</v>
      </c>
      <c r="F21" s="89">
        <f>(D21-E21)/E21</f>
        <v>-0.42170609012094618</v>
      </c>
      <c r="G21" s="68">
        <v>880</v>
      </c>
      <c r="H21" s="66" t="s">
        <v>30</v>
      </c>
      <c r="I21" s="66" t="s">
        <v>30</v>
      </c>
      <c r="J21" s="66">
        <v>9</v>
      </c>
      <c r="K21" s="66">
        <v>3</v>
      </c>
      <c r="L21" s="68">
        <v>31230</v>
      </c>
      <c r="M21" s="68">
        <v>5278</v>
      </c>
      <c r="N21" s="64">
        <v>44365</v>
      </c>
      <c r="O21" s="63" t="s">
        <v>31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5.35" customHeight="1">
      <c r="A22" s="62">
        <v>10</v>
      </c>
      <c r="B22" s="62">
        <v>7</v>
      </c>
      <c r="C22" s="46" t="s">
        <v>112</v>
      </c>
      <c r="D22" s="68">
        <v>4306.87</v>
      </c>
      <c r="E22" s="68">
        <v>8900.6</v>
      </c>
      <c r="F22" s="89">
        <f>(D22-E22)/E22</f>
        <v>-0.51611464395658724</v>
      </c>
      <c r="G22" s="68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8">
        <v>103023</v>
      </c>
      <c r="M22" s="68">
        <v>16396</v>
      </c>
      <c r="N22" s="64">
        <v>44344</v>
      </c>
      <c r="O22" s="63" t="s">
        <v>114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134365.42000000001</v>
      </c>
      <c r="E23" s="61">
        <f>SUM(E13:E22)</f>
        <v>139974.16</v>
      </c>
      <c r="F23" s="93">
        <f>(D23-E23)/E23</f>
        <v>-4.0069824316145142E-2</v>
      </c>
      <c r="G23" s="61">
        <f>SUM(G13:G22)</f>
        <v>23857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 t="s">
        <v>68</v>
      </c>
      <c r="C25" s="46" t="s">
        <v>187</v>
      </c>
      <c r="D25" s="68">
        <v>4154</v>
      </c>
      <c r="E25" s="66" t="s">
        <v>30</v>
      </c>
      <c r="F25" s="66" t="s">
        <v>30</v>
      </c>
      <c r="G25" s="68">
        <v>744</v>
      </c>
      <c r="H25" s="66" t="s">
        <v>30</v>
      </c>
      <c r="I25" s="66" t="s">
        <v>30</v>
      </c>
      <c r="J25" s="66">
        <v>11</v>
      </c>
      <c r="K25" s="66">
        <v>1</v>
      </c>
      <c r="L25" s="68" t="s">
        <v>189</v>
      </c>
      <c r="M25" s="68">
        <v>744</v>
      </c>
      <c r="N25" s="64">
        <v>44379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68</v>
      </c>
      <c r="C26" s="46" t="s">
        <v>185</v>
      </c>
      <c r="D26" s="68">
        <v>2952.58</v>
      </c>
      <c r="E26" s="66" t="s">
        <v>30</v>
      </c>
      <c r="F26" s="66" t="s">
        <v>30</v>
      </c>
      <c r="G26" s="68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8">
        <v>2952.58</v>
      </c>
      <c r="M26" s="68">
        <v>590</v>
      </c>
      <c r="N26" s="64">
        <v>44379</v>
      </c>
      <c r="O26" s="63" t="s">
        <v>186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122" t="s">
        <v>68</v>
      </c>
      <c r="C27" s="46" t="s">
        <v>188</v>
      </c>
      <c r="D27" s="68">
        <v>2495.1</v>
      </c>
      <c r="E27" s="66" t="s">
        <v>30</v>
      </c>
      <c r="F27" s="66" t="s">
        <v>30</v>
      </c>
      <c r="G27" s="68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8">
        <v>2495</v>
      </c>
      <c r="M27" s="68">
        <v>429</v>
      </c>
      <c r="N27" s="64">
        <v>44379</v>
      </c>
      <c r="O27" s="63" t="s">
        <v>33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5.35" customHeight="1">
      <c r="A28" s="62">
        <v>14</v>
      </c>
      <c r="B28" s="62">
        <v>8</v>
      </c>
      <c r="C28" s="46" t="s">
        <v>162</v>
      </c>
      <c r="D28" s="68">
        <v>768.43000000000006</v>
      </c>
      <c r="E28" s="66">
        <v>3431.57</v>
      </c>
      <c r="F28" s="89">
        <f>(D28-E28)/E28</f>
        <v>-0.77607042840449125</v>
      </c>
      <c r="G28" s="68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8">
        <v>10584.52</v>
      </c>
      <c r="M28" s="68">
        <v>1983</v>
      </c>
      <c r="N28" s="64">
        <v>44365</v>
      </c>
      <c r="O28" s="63" t="s">
        <v>43</v>
      </c>
      <c r="P28" s="60"/>
      <c r="Q28" s="98"/>
      <c r="R28" s="98"/>
      <c r="S28" s="98"/>
      <c r="T28" s="98"/>
      <c r="U28" s="98"/>
      <c r="V28" s="99"/>
      <c r="W28" s="100"/>
      <c r="X28" s="59"/>
      <c r="Y28" s="99"/>
      <c r="Z28" s="100"/>
    </row>
    <row r="29" spans="1:26" ht="25.35" customHeight="1">
      <c r="A29" s="62">
        <v>15</v>
      </c>
      <c r="B29" s="62">
        <v>11</v>
      </c>
      <c r="C29" s="85" t="s">
        <v>113</v>
      </c>
      <c r="D29" s="68">
        <v>733.98</v>
      </c>
      <c r="E29" s="68">
        <v>1585.68</v>
      </c>
      <c r="F29" s="89">
        <f>(D29-E29)/E29</f>
        <v>-0.5371197215074921</v>
      </c>
      <c r="G29" s="68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8">
        <v>24349</v>
      </c>
      <c r="M29" s="68">
        <v>4255</v>
      </c>
      <c r="N29" s="64">
        <v>44344</v>
      </c>
      <c r="O29" s="63" t="s">
        <v>32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62">
        <v>13</v>
      </c>
      <c r="C30" s="46" t="s">
        <v>94</v>
      </c>
      <c r="D30" s="68">
        <v>639.13</v>
      </c>
      <c r="E30" s="68">
        <v>1275.8399999999999</v>
      </c>
      <c r="F30" s="89">
        <f>(D30-E30)/E30</f>
        <v>-0.49905160521695507</v>
      </c>
      <c r="G30" s="68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8">
        <v>53938</v>
      </c>
      <c r="M30" s="68">
        <v>11662</v>
      </c>
      <c r="N30" s="64">
        <v>44337</v>
      </c>
      <c r="O30" s="63" t="s">
        <v>32</v>
      </c>
      <c r="P30" s="60"/>
      <c r="Q30" s="98"/>
      <c r="R30" s="98"/>
      <c r="S30" s="98"/>
      <c r="T30" s="98"/>
      <c r="U30" s="100"/>
      <c r="V30" s="99"/>
      <c r="W30" s="99"/>
      <c r="X30" s="100"/>
      <c r="Y30" s="59"/>
      <c r="Z30" s="100"/>
    </row>
    <row r="31" spans="1:26" ht="25.35" customHeight="1">
      <c r="A31" s="62">
        <v>17</v>
      </c>
      <c r="B31" s="62">
        <v>9</v>
      </c>
      <c r="C31" s="46" t="s">
        <v>176</v>
      </c>
      <c r="D31" s="68">
        <v>510.3</v>
      </c>
      <c r="E31" s="66">
        <v>2016.95</v>
      </c>
      <c r="F31" s="89">
        <f>(D31-E31)/E31</f>
        <v>-0.74699422395200676</v>
      </c>
      <c r="G31" s="68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8">
        <v>2527.25</v>
      </c>
      <c r="M31" s="68">
        <v>420</v>
      </c>
      <c r="N31" s="64">
        <v>44372</v>
      </c>
      <c r="O31" s="63" t="s">
        <v>57</v>
      </c>
      <c r="P31" s="60"/>
      <c r="Q31" s="98"/>
      <c r="R31" s="98"/>
      <c r="S31" s="98"/>
      <c r="T31" s="98"/>
      <c r="U31" s="100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46" t="s">
        <v>52</v>
      </c>
      <c r="D32" s="68">
        <v>308.5</v>
      </c>
      <c r="E32" s="68">
        <v>201.49</v>
      </c>
      <c r="F32" s="89">
        <f>(D32-E32)/E32</f>
        <v>0.5310933545089086</v>
      </c>
      <c r="G32" s="68">
        <v>57</v>
      </c>
      <c r="H32" s="50">
        <v>7</v>
      </c>
      <c r="I32" s="66">
        <f t="shared" si="1"/>
        <v>8.1428571428571423</v>
      </c>
      <c r="J32" s="66">
        <v>2</v>
      </c>
      <c r="K32" s="66">
        <v>10</v>
      </c>
      <c r="L32" s="68">
        <v>44500</v>
      </c>
      <c r="M32" s="68">
        <v>9250</v>
      </c>
      <c r="N32" s="64">
        <v>44316</v>
      </c>
      <c r="O32" s="63" t="s">
        <v>32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9" t="s">
        <v>30</v>
      </c>
      <c r="C33" s="67" t="s">
        <v>152</v>
      </c>
      <c r="D33" s="68">
        <v>181</v>
      </c>
      <c r="E33" s="66" t="s">
        <v>30</v>
      </c>
      <c r="F33" s="66" t="s">
        <v>30</v>
      </c>
      <c r="G33" s="68">
        <v>95</v>
      </c>
      <c r="H33" s="50">
        <v>8</v>
      </c>
      <c r="I33" s="66">
        <f t="shared" si="1"/>
        <v>11.875</v>
      </c>
      <c r="J33" s="66">
        <v>2</v>
      </c>
      <c r="K33" s="66" t="s">
        <v>30</v>
      </c>
      <c r="L33" s="68">
        <v>72485.36</v>
      </c>
      <c r="M33" s="68">
        <v>16273</v>
      </c>
      <c r="N33" s="64">
        <v>43749</v>
      </c>
      <c r="O33" s="63" t="s">
        <v>27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21</v>
      </c>
      <c r="C34" s="67" t="s">
        <v>99</v>
      </c>
      <c r="D34" s="68">
        <v>162</v>
      </c>
      <c r="E34" s="68">
        <v>154</v>
      </c>
      <c r="F34" s="89">
        <f>(D34-E34)/E34</f>
        <v>5.1948051948051951E-2</v>
      </c>
      <c r="G34" s="68">
        <v>31</v>
      </c>
      <c r="H34" s="66" t="s">
        <v>30</v>
      </c>
      <c r="I34" s="66" t="s">
        <v>30</v>
      </c>
      <c r="J34" s="66">
        <v>1</v>
      </c>
      <c r="K34" s="66">
        <v>8</v>
      </c>
      <c r="L34" s="68">
        <v>4551.92</v>
      </c>
      <c r="M34" s="68">
        <v>907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100"/>
      <c r="X34" s="59"/>
      <c r="Y34" s="99"/>
      <c r="Z34" s="100"/>
    </row>
    <row r="35" spans="1:26" ht="25.35" customHeight="1">
      <c r="A35" s="16"/>
      <c r="B35" s="16"/>
      <c r="C35" s="39" t="s">
        <v>86</v>
      </c>
      <c r="D35" s="61">
        <f>SUM(D23:D34)</f>
        <v>147270.44</v>
      </c>
      <c r="E35" s="61">
        <f>SUM(E23:E34)</f>
        <v>148639.69</v>
      </c>
      <c r="F35" s="93">
        <f>(D35-E35)/E35</f>
        <v>-9.2118733563020753E-3</v>
      </c>
      <c r="G35" s="61">
        <f>SUM(G23:G34)</f>
        <v>26300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14</v>
      </c>
      <c r="C37" s="92" t="s">
        <v>56</v>
      </c>
      <c r="D37" s="68">
        <v>140</v>
      </c>
      <c r="E37" s="66">
        <v>711</v>
      </c>
      <c r="F37" s="89">
        <f>(D37-E37)/E37</f>
        <v>-0.80309423347398035</v>
      </c>
      <c r="G37" s="68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8">
        <v>28316.92</v>
      </c>
      <c r="M37" s="68">
        <v>4996</v>
      </c>
      <c r="N37" s="64">
        <v>44316</v>
      </c>
      <c r="O37" s="63" t="s">
        <v>57</v>
      </c>
      <c r="P37" s="60"/>
      <c r="Q37" s="98"/>
      <c r="R37" s="98"/>
      <c r="S37" s="98"/>
      <c r="T37" s="98"/>
      <c r="U37" s="98"/>
      <c r="V37" s="99"/>
      <c r="W37" s="100"/>
      <c r="X37" s="99"/>
      <c r="Y37" s="100"/>
      <c r="Z37" s="59"/>
    </row>
    <row r="38" spans="1:26" ht="25.35" customHeight="1">
      <c r="A38" s="62">
        <v>22</v>
      </c>
      <c r="B38" s="69" t="s">
        <v>30</v>
      </c>
      <c r="C38" s="67" t="s">
        <v>47</v>
      </c>
      <c r="D38" s="68">
        <v>123</v>
      </c>
      <c r="E38" s="66" t="s">
        <v>30</v>
      </c>
      <c r="F38" s="66" t="s">
        <v>30</v>
      </c>
      <c r="G38" s="68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30</v>
      </c>
      <c r="L38" s="68">
        <v>67020.87</v>
      </c>
      <c r="M38" s="68">
        <v>14609</v>
      </c>
      <c r="N38" s="64">
        <v>44113</v>
      </c>
      <c r="O38" s="63" t="s">
        <v>27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4.75" customHeight="1">
      <c r="A39" s="62">
        <v>23</v>
      </c>
      <c r="B39" s="62">
        <v>19</v>
      </c>
      <c r="C39" s="46" t="s">
        <v>70</v>
      </c>
      <c r="D39" s="68">
        <v>95.35</v>
      </c>
      <c r="E39" s="68">
        <v>178.7</v>
      </c>
      <c r="F39" s="89">
        <f>(D39-E39)/E39</f>
        <v>-0.46642417459429208</v>
      </c>
      <c r="G39" s="68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8">
        <v>53487.19</v>
      </c>
      <c r="M39" s="68">
        <v>11062</v>
      </c>
      <c r="N39" s="64">
        <v>44323</v>
      </c>
      <c r="O39" s="63" t="s">
        <v>34</v>
      </c>
      <c r="P39" s="60"/>
      <c r="R39" s="65"/>
      <c r="T39" s="60"/>
      <c r="U39" s="59"/>
      <c r="V39" s="59"/>
      <c r="W39" s="59"/>
      <c r="X39" s="59"/>
      <c r="Y39" s="59"/>
      <c r="Z39" s="60"/>
    </row>
    <row r="40" spans="1:26" ht="25.35" customHeight="1">
      <c r="A40" s="62">
        <v>24</v>
      </c>
      <c r="B40" s="62">
        <v>17</v>
      </c>
      <c r="C40" s="86" t="s">
        <v>76</v>
      </c>
      <c r="D40" s="68">
        <v>40</v>
      </c>
      <c r="E40" s="68">
        <v>233</v>
      </c>
      <c r="F40" s="89">
        <f>(D40-E40)/E40</f>
        <v>-0.8283261802575107</v>
      </c>
      <c r="G40" s="68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8">
        <v>23140</v>
      </c>
      <c r="M40" s="68">
        <v>4067</v>
      </c>
      <c r="N40" s="64">
        <v>44323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59"/>
      <c r="Y40" s="99"/>
      <c r="Z40" s="109"/>
    </row>
    <row r="41" spans="1:26" ht="25.35" customHeight="1">
      <c r="A41" s="62">
        <v>25</v>
      </c>
      <c r="B41" s="62">
        <v>25</v>
      </c>
      <c r="C41" s="92" t="s">
        <v>44</v>
      </c>
      <c r="D41" s="68">
        <v>35</v>
      </c>
      <c r="E41" s="68">
        <v>62</v>
      </c>
      <c r="F41" s="89">
        <f>(D41-E41)/E41</f>
        <v>-0.43548387096774194</v>
      </c>
      <c r="G41" s="68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8">
        <v>23195.42</v>
      </c>
      <c r="M41" s="68">
        <v>4207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29</v>
      </c>
      <c r="C42" s="85" t="s">
        <v>110</v>
      </c>
      <c r="D42" s="68">
        <v>29</v>
      </c>
      <c r="E42" s="66">
        <v>28</v>
      </c>
      <c r="F42" s="89">
        <f>(D42-E42)/E42</f>
        <v>3.5714285714285712E-2</v>
      </c>
      <c r="G42" s="68">
        <v>5</v>
      </c>
      <c r="H42" s="66">
        <v>1</v>
      </c>
      <c r="I42" s="66">
        <f t="shared" si="2"/>
        <v>5</v>
      </c>
      <c r="J42" s="66">
        <v>1</v>
      </c>
      <c r="K42" s="66" t="s">
        <v>30</v>
      </c>
      <c r="L42" s="68">
        <v>5052.6799999999994</v>
      </c>
      <c r="M42" s="68">
        <v>807</v>
      </c>
      <c r="N42" s="64">
        <v>44337</v>
      </c>
      <c r="O42" s="63" t="s">
        <v>43</v>
      </c>
      <c r="P42" s="60"/>
      <c r="R42" s="65"/>
      <c r="T42" s="60"/>
      <c r="U42" s="59"/>
      <c r="V42" s="59"/>
      <c r="W42" s="60"/>
      <c r="X42" s="59"/>
      <c r="Y42" s="59"/>
      <c r="Z42" s="59"/>
    </row>
    <row r="43" spans="1:26" ht="25.35" customHeight="1">
      <c r="A43" s="16"/>
      <c r="B43" s="16"/>
      <c r="C43" s="39" t="s">
        <v>190</v>
      </c>
      <c r="D43" s="61">
        <f>SUM(D35:D42)</f>
        <v>147732.79</v>
      </c>
      <c r="E43" s="61">
        <f>SUM(E35:E42)</f>
        <v>149852.39000000001</v>
      </c>
      <c r="F43" s="93">
        <f>(D43-E43)/E43</f>
        <v>-1.4144585882147129E-2</v>
      </c>
      <c r="G43" s="61">
        <f>SUM(G35:G42)</f>
        <v>26436</v>
      </c>
      <c r="H43" s="61"/>
      <c r="I43" s="19"/>
      <c r="J43" s="18"/>
      <c r="K43" s="20"/>
      <c r="L43" s="21"/>
      <c r="M43" s="25"/>
      <c r="N43" s="22"/>
      <c r="O43" s="26"/>
    </row>
    <row r="44" spans="1:26" ht="23.1" customHeight="1"/>
    <row r="45" spans="1:26" ht="17.25" customHeight="1"/>
    <row r="58" spans="16:18">
      <c r="R58" s="60"/>
    </row>
    <row r="61" spans="16:18">
      <c r="P61" s="60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A40" sqref="A40:XFD40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2" style="58" bestFit="1" customWidth="1"/>
    <col min="25" max="25" width="11.44140625" style="58" customWidth="1"/>
    <col min="26" max="26" width="14.88671875" style="58" customWidth="1"/>
    <col min="27" max="16384" width="8.88671875" style="58"/>
  </cols>
  <sheetData>
    <row r="1" spans="1:26" ht="19.5" customHeight="1">
      <c r="E1" s="2" t="s">
        <v>171</v>
      </c>
      <c r="F1" s="2"/>
      <c r="G1" s="2"/>
      <c r="H1" s="2"/>
      <c r="I1" s="2"/>
    </row>
    <row r="2" spans="1:26" ht="19.5" customHeight="1">
      <c r="E2" s="2" t="s">
        <v>172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2"/>
      <c r="B5" s="202"/>
      <c r="C5" s="205" t="s">
        <v>0</v>
      </c>
      <c r="D5" s="3"/>
      <c r="E5" s="3"/>
      <c r="F5" s="205" t="s">
        <v>3</v>
      </c>
      <c r="G5" s="3"/>
      <c r="H5" s="205" t="s">
        <v>5</v>
      </c>
      <c r="I5" s="205" t="s">
        <v>6</v>
      </c>
      <c r="J5" s="205" t="s">
        <v>7</v>
      </c>
      <c r="K5" s="205" t="s">
        <v>8</v>
      </c>
      <c r="L5" s="205" t="s">
        <v>10</v>
      </c>
      <c r="M5" s="205" t="s">
        <v>9</v>
      </c>
      <c r="N5" s="205" t="s">
        <v>11</v>
      </c>
      <c r="O5" s="205" t="s">
        <v>12</v>
      </c>
    </row>
    <row r="6" spans="1:26">
      <c r="A6" s="203"/>
      <c r="B6" s="203"/>
      <c r="C6" s="206"/>
      <c r="D6" s="4" t="s">
        <v>169</v>
      </c>
      <c r="E6" s="4" t="s">
        <v>157</v>
      </c>
      <c r="F6" s="206"/>
      <c r="G6" s="4" t="s">
        <v>169</v>
      </c>
      <c r="H6" s="206"/>
      <c r="I6" s="206"/>
      <c r="J6" s="206"/>
      <c r="K6" s="206"/>
      <c r="L6" s="206"/>
      <c r="M6" s="206"/>
      <c r="N6" s="206"/>
      <c r="O6" s="206"/>
    </row>
    <row r="7" spans="1:26">
      <c r="A7" s="203"/>
      <c r="B7" s="203"/>
      <c r="C7" s="206"/>
      <c r="D7" s="4" t="s">
        <v>1</v>
      </c>
      <c r="E7" s="4" t="s">
        <v>1</v>
      </c>
      <c r="F7" s="206"/>
      <c r="G7" s="4" t="s">
        <v>4</v>
      </c>
      <c r="H7" s="206"/>
      <c r="I7" s="206"/>
      <c r="J7" s="206"/>
      <c r="K7" s="206"/>
      <c r="L7" s="206"/>
      <c r="M7" s="206"/>
      <c r="N7" s="206"/>
      <c r="O7" s="206"/>
    </row>
    <row r="8" spans="1:26" ht="18" customHeight="1" thickBot="1">
      <c r="A8" s="204"/>
      <c r="B8" s="204"/>
      <c r="C8" s="207"/>
      <c r="D8" s="5" t="s">
        <v>2</v>
      </c>
      <c r="E8" s="5" t="s">
        <v>2</v>
      </c>
      <c r="F8" s="207"/>
      <c r="G8" s="6"/>
      <c r="H8" s="207"/>
      <c r="I8" s="207"/>
      <c r="J8" s="207"/>
      <c r="K8" s="207"/>
      <c r="L8" s="207"/>
      <c r="M8" s="207"/>
      <c r="N8" s="207"/>
      <c r="O8" s="207"/>
      <c r="R8" s="8"/>
    </row>
    <row r="9" spans="1:26" ht="15" customHeight="1">
      <c r="A9" s="202"/>
      <c r="B9" s="202"/>
      <c r="C9" s="205" t="s">
        <v>13</v>
      </c>
      <c r="D9" s="125"/>
      <c r="E9" s="125"/>
      <c r="F9" s="205" t="s">
        <v>15</v>
      </c>
      <c r="G9" s="125"/>
      <c r="H9" s="9" t="s">
        <v>18</v>
      </c>
      <c r="I9" s="20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5" t="s">
        <v>26</v>
      </c>
      <c r="R9" s="8"/>
    </row>
    <row r="10" spans="1:26" ht="21.6">
      <c r="A10" s="203"/>
      <c r="B10" s="203"/>
      <c r="C10" s="206"/>
      <c r="D10" s="126" t="s">
        <v>170</v>
      </c>
      <c r="E10" s="126" t="s">
        <v>158</v>
      </c>
      <c r="F10" s="206"/>
      <c r="G10" s="126" t="s">
        <v>170</v>
      </c>
      <c r="H10" s="4" t="s">
        <v>17</v>
      </c>
      <c r="I10" s="20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6"/>
      <c r="R10" s="8"/>
    </row>
    <row r="11" spans="1:26">
      <c r="A11" s="203"/>
      <c r="B11" s="203"/>
      <c r="C11" s="206"/>
      <c r="D11" s="126" t="s">
        <v>14</v>
      </c>
      <c r="E11" s="4" t="s">
        <v>14</v>
      </c>
      <c r="F11" s="206"/>
      <c r="G11" s="126" t="s">
        <v>16</v>
      </c>
      <c r="H11" s="6"/>
      <c r="I11" s="206"/>
      <c r="J11" s="6"/>
      <c r="K11" s="6"/>
      <c r="L11" s="12" t="s">
        <v>2</v>
      </c>
      <c r="M11" s="4" t="s">
        <v>17</v>
      </c>
      <c r="N11" s="6"/>
      <c r="O11" s="206"/>
      <c r="R11" s="60"/>
      <c r="T11" s="60"/>
      <c r="U11" s="59"/>
    </row>
    <row r="12" spans="1:26" ht="15.6" customHeight="1" thickBot="1">
      <c r="A12" s="203"/>
      <c r="B12" s="204"/>
      <c r="C12" s="207"/>
      <c r="D12" s="127"/>
      <c r="E12" s="5" t="s">
        <v>2</v>
      </c>
      <c r="F12" s="207"/>
      <c r="G12" s="127" t="s">
        <v>17</v>
      </c>
      <c r="H12" s="32"/>
      <c r="I12" s="207"/>
      <c r="J12" s="32"/>
      <c r="K12" s="32"/>
      <c r="L12" s="32"/>
      <c r="M12" s="32"/>
      <c r="N12" s="32"/>
      <c r="O12" s="207"/>
      <c r="R12" s="60"/>
      <c r="T12" s="60"/>
      <c r="U12" s="59"/>
      <c r="V12" s="59"/>
      <c r="W12" s="59"/>
      <c r="X12" s="8"/>
      <c r="Z12" s="33"/>
    </row>
    <row r="13" spans="1:26" ht="25.35" customHeight="1">
      <c r="A13" s="62">
        <v>1</v>
      </c>
      <c r="B13" s="62" t="s">
        <v>68</v>
      </c>
      <c r="C13" s="46" t="s">
        <v>166</v>
      </c>
      <c r="D13" s="68">
        <v>76013.69</v>
      </c>
      <c r="E13" s="66" t="s">
        <v>30</v>
      </c>
      <c r="F13" s="66" t="s">
        <v>30</v>
      </c>
      <c r="G13" s="68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8">
        <v>84851</v>
      </c>
      <c r="M13" s="68">
        <v>13412</v>
      </c>
      <c r="N13" s="64">
        <v>44372</v>
      </c>
      <c r="O13" s="63" t="s">
        <v>53</v>
      </c>
      <c r="P13" s="60"/>
      <c r="R13" s="65"/>
      <c r="T13" s="60"/>
      <c r="U13" s="59"/>
      <c r="V13" s="59"/>
      <c r="W13" s="59"/>
      <c r="X13" s="60"/>
      <c r="Y13" s="59"/>
      <c r="Z13" s="59"/>
    </row>
    <row r="14" spans="1:26" ht="25.35" customHeight="1">
      <c r="A14" s="62">
        <v>2</v>
      </c>
      <c r="B14" s="62" t="s">
        <v>68</v>
      </c>
      <c r="C14" s="131" t="s">
        <v>173</v>
      </c>
      <c r="D14" s="68">
        <v>15825.29</v>
      </c>
      <c r="E14" s="66" t="s">
        <v>30</v>
      </c>
      <c r="F14" s="66" t="s">
        <v>30</v>
      </c>
      <c r="G14" s="68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8">
        <v>15825.29</v>
      </c>
      <c r="M14" s="68">
        <v>3605</v>
      </c>
      <c r="N14" s="64">
        <v>44372</v>
      </c>
      <c r="O14" s="63" t="s">
        <v>43</v>
      </c>
      <c r="P14" s="60"/>
      <c r="R14" s="65"/>
      <c r="T14" s="60"/>
      <c r="U14" s="59"/>
      <c r="V14" s="59"/>
      <c r="W14" s="59"/>
      <c r="X14" s="60"/>
      <c r="Y14" s="59"/>
      <c r="Z14" s="59"/>
    </row>
    <row r="15" spans="1:26" ht="25.35" customHeight="1">
      <c r="A15" s="62">
        <v>3</v>
      </c>
      <c r="B15" s="62">
        <v>4</v>
      </c>
      <c r="C15" s="46" t="s">
        <v>123</v>
      </c>
      <c r="D15" s="68">
        <v>11443.66</v>
      </c>
      <c r="E15" s="66">
        <v>10991.35</v>
      </c>
      <c r="F15" s="89">
        <f t="shared" ref="F15:F20" si="0">(D15-E15)/E15</f>
        <v>4.1151450913672977E-2</v>
      </c>
      <c r="G15" s="68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8">
        <v>90615.9</v>
      </c>
      <c r="M15" s="68">
        <v>14641</v>
      </c>
      <c r="N15" s="64">
        <v>44351</v>
      </c>
      <c r="O15" s="63" t="s">
        <v>34</v>
      </c>
      <c r="P15" s="60"/>
      <c r="R15" s="65"/>
      <c r="T15" s="60"/>
      <c r="U15" s="59"/>
      <c r="V15" s="59"/>
      <c r="W15" s="59"/>
      <c r="X15" s="60"/>
      <c r="Y15" s="59"/>
      <c r="Z15" s="59"/>
    </row>
    <row r="16" spans="1:26" ht="25.35" customHeight="1">
      <c r="A16" s="62">
        <v>4</v>
      </c>
      <c r="B16" s="62">
        <v>5</v>
      </c>
      <c r="C16" s="46" t="s">
        <v>126</v>
      </c>
      <c r="D16" s="68">
        <v>9390.65</v>
      </c>
      <c r="E16" s="66">
        <v>10333.92</v>
      </c>
      <c r="F16" s="89">
        <f t="shared" si="0"/>
        <v>-9.1279011256135176E-2</v>
      </c>
      <c r="G16" s="68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8">
        <v>56599</v>
      </c>
      <c r="M16" s="68">
        <v>12862</v>
      </c>
      <c r="N16" s="64">
        <v>44351</v>
      </c>
      <c r="O16" s="63" t="s">
        <v>53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1</v>
      </c>
      <c r="C17" s="46" t="s">
        <v>161</v>
      </c>
      <c r="D17" s="68">
        <v>9343</v>
      </c>
      <c r="E17" s="66">
        <v>15830</v>
      </c>
      <c r="F17" s="89">
        <f t="shared" si="0"/>
        <v>-0.40979153506001265</v>
      </c>
      <c r="G17" s="68">
        <v>1560</v>
      </c>
      <c r="H17" s="66" t="s">
        <v>30</v>
      </c>
      <c r="I17" s="66" t="s">
        <v>30</v>
      </c>
      <c r="J17" s="66">
        <v>12</v>
      </c>
      <c r="K17" s="66">
        <v>2</v>
      </c>
      <c r="L17" s="68">
        <v>25827</v>
      </c>
      <c r="M17" s="68">
        <v>4398</v>
      </c>
      <c r="N17" s="64">
        <v>44365</v>
      </c>
      <c r="O17" s="63" t="s">
        <v>31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2</v>
      </c>
      <c r="C18" s="46" t="s">
        <v>133</v>
      </c>
      <c r="D18" s="68">
        <v>9057.27</v>
      </c>
      <c r="E18" s="66">
        <v>13043.49</v>
      </c>
      <c r="F18" s="89">
        <f t="shared" si="0"/>
        <v>-0.30560992495106748</v>
      </c>
      <c r="G18" s="68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8">
        <v>52213.02</v>
      </c>
      <c r="M18" s="68">
        <v>11452</v>
      </c>
      <c r="N18" s="64">
        <v>44358</v>
      </c>
      <c r="O18" s="63" t="s">
        <v>74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>
        <v>3</v>
      </c>
      <c r="C19" s="46" t="s">
        <v>112</v>
      </c>
      <c r="D19" s="68">
        <v>8900.6</v>
      </c>
      <c r="E19" s="68">
        <v>11291.51</v>
      </c>
      <c r="F19" s="89">
        <f t="shared" si="0"/>
        <v>-0.21174404486202464</v>
      </c>
      <c r="G19" s="68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8">
        <v>98716</v>
      </c>
      <c r="M19" s="68">
        <v>15704</v>
      </c>
      <c r="N19" s="64">
        <v>44344</v>
      </c>
      <c r="O19" s="63" t="s">
        <v>114</v>
      </c>
      <c r="P19" s="60"/>
      <c r="R19" s="65"/>
      <c r="T19" s="60"/>
      <c r="U19" s="59"/>
      <c r="V19" s="59"/>
      <c r="W19" s="59"/>
      <c r="X19" s="59"/>
      <c r="Y19" s="59"/>
      <c r="Z19" s="60"/>
    </row>
    <row r="20" spans="1:26" ht="25.35" customHeight="1">
      <c r="A20" s="62">
        <v>8</v>
      </c>
      <c r="B20" s="62">
        <v>7</v>
      </c>
      <c r="C20" s="46" t="s">
        <v>162</v>
      </c>
      <c r="D20" s="68">
        <v>3431.57</v>
      </c>
      <c r="E20" s="66">
        <v>6384.52</v>
      </c>
      <c r="F20" s="89">
        <f t="shared" si="0"/>
        <v>-0.46251715085863937</v>
      </c>
      <c r="G20" s="68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8">
        <v>9816.09</v>
      </c>
      <c r="M20" s="68">
        <v>1841</v>
      </c>
      <c r="N20" s="64">
        <v>44365</v>
      </c>
      <c r="O20" s="63" t="s">
        <v>43</v>
      </c>
      <c r="P20" s="60"/>
      <c r="Q20" s="98"/>
      <c r="R20" s="98"/>
      <c r="S20" s="98"/>
      <c r="T20" s="98"/>
      <c r="U20" s="100"/>
      <c r="V20" s="99"/>
      <c r="W20" s="99"/>
      <c r="X20" s="59"/>
      <c r="Y20" s="100"/>
      <c r="Z20" s="100"/>
    </row>
    <row r="21" spans="1:26" ht="25.35" customHeight="1">
      <c r="A21" s="62">
        <v>9</v>
      </c>
      <c r="B21" s="62" t="s">
        <v>68</v>
      </c>
      <c r="C21" s="46" t="s">
        <v>176</v>
      </c>
      <c r="D21" s="68">
        <v>2016.95</v>
      </c>
      <c r="E21" s="66" t="s">
        <v>30</v>
      </c>
      <c r="F21" s="66" t="s">
        <v>30</v>
      </c>
      <c r="G21" s="68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8">
        <v>2016.95</v>
      </c>
      <c r="M21" s="68">
        <v>331</v>
      </c>
      <c r="N21" s="64">
        <v>44372</v>
      </c>
      <c r="O21" s="63" t="s">
        <v>57</v>
      </c>
      <c r="P21" s="60"/>
      <c r="Q21" s="98"/>
      <c r="R21" s="98"/>
      <c r="S21" s="98"/>
      <c r="T21" s="98"/>
      <c r="U21" s="100"/>
      <c r="V21" s="99"/>
      <c r="W21" s="100"/>
      <c r="X21" s="59"/>
      <c r="Y21" s="99"/>
      <c r="Z21" s="100"/>
    </row>
    <row r="22" spans="1:26" ht="25.35" customHeight="1">
      <c r="A22" s="62">
        <v>10</v>
      </c>
      <c r="B22" s="62">
        <v>8</v>
      </c>
      <c r="C22" s="46" t="s">
        <v>163</v>
      </c>
      <c r="D22" s="68">
        <v>1787.24</v>
      </c>
      <c r="E22" s="66">
        <v>4421.24</v>
      </c>
      <c r="F22" s="89">
        <f>(D22-E22)/E22</f>
        <v>-0.59576046538980021</v>
      </c>
      <c r="G22" s="68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8">
        <v>6208.47</v>
      </c>
      <c r="M22" s="68">
        <v>1117</v>
      </c>
      <c r="N22" s="64">
        <v>44365</v>
      </c>
      <c r="O22" s="26" t="s">
        <v>27</v>
      </c>
      <c r="P22" s="60"/>
      <c r="Q22" s="98"/>
      <c r="R22" s="98"/>
      <c r="S22" s="98"/>
      <c r="T22" s="98"/>
      <c r="U22" s="98"/>
      <c r="V22" s="99"/>
      <c r="W22" s="100"/>
      <c r="X22" s="59"/>
      <c r="Y22" s="99"/>
      <c r="Z22" s="100"/>
    </row>
    <row r="23" spans="1:26" ht="25.35" customHeight="1">
      <c r="A23" s="16"/>
      <c r="B23" s="16"/>
      <c r="C23" s="39" t="s">
        <v>29</v>
      </c>
      <c r="D23" s="61">
        <f>SUM(D13:D22)</f>
        <v>147209.92000000001</v>
      </c>
      <c r="E23" s="61">
        <f>SUM(E13:E22)</f>
        <v>72296.030000000013</v>
      </c>
      <c r="F23" s="108">
        <f>(D23-E23)/E23</f>
        <v>1.0362102870655552</v>
      </c>
      <c r="G23" s="61">
        <f>SUM(G13:G22)</f>
        <v>25741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11</v>
      </c>
      <c r="C25" s="46" t="s">
        <v>113</v>
      </c>
      <c r="D25" s="68">
        <v>1585.68</v>
      </c>
      <c r="E25" s="68">
        <v>1183.75</v>
      </c>
      <c r="F25" s="89">
        <f>(D25-E25)/E25</f>
        <v>0.33953959873284062</v>
      </c>
      <c r="G25" s="68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8">
        <v>23615</v>
      </c>
      <c r="M25" s="68">
        <v>4118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62">
        <v>10</v>
      </c>
      <c r="C26" s="46" t="s">
        <v>167</v>
      </c>
      <c r="D26" s="68">
        <v>1345.28</v>
      </c>
      <c r="E26" s="66">
        <v>2139.9299999999998</v>
      </c>
      <c r="F26" s="89">
        <f>(D26-E26)/E26</f>
        <v>-0.37134392246475351</v>
      </c>
      <c r="G26" s="68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8">
        <v>3485.2</v>
      </c>
      <c r="M26" s="68">
        <v>853</v>
      </c>
      <c r="N26" s="64">
        <v>44365</v>
      </c>
      <c r="O26" s="63" t="s">
        <v>57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62">
        <v>9</v>
      </c>
      <c r="C27" s="46" t="s">
        <v>94</v>
      </c>
      <c r="D27" s="68">
        <v>1275.8399999999999</v>
      </c>
      <c r="E27" s="68">
        <v>3379.79</v>
      </c>
      <c r="F27" s="89">
        <f>(D27-E27)/E27</f>
        <v>-0.62250909080149941</v>
      </c>
      <c r="G27" s="68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8">
        <v>53299</v>
      </c>
      <c r="M27" s="68">
        <v>11524</v>
      </c>
      <c r="N27" s="64">
        <v>44337</v>
      </c>
      <c r="O27" s="63" t="s">
        <v>32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9" t="s">
        <v>30</v>
      </c>
      <c r="C28" s="92" t="s">
        <v>56</v>
      </c>
      <c r="D28" s="68">
        <v>711</v>
      </c>
      <c r="E28" s="66" t="s">
        <v>30</v>
      </c>
      <c r="F28" s="66" t="s">
        <v>30</v>
      </c>
      <c r="G28" s="68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8">
        <v>28176.92</v>
      </c>
      <c r="M28" s="68">
        <v>4973</v>
      </c>
      <c r="N28" s="64">
        <v>44316</v>
      </c>
      <c r="O28" s="63" t="s">
        <v>57</v>
      </c>
      <c r="P28" s="60"/>
      <c r="Q28" s="98"/>
      <c r="R28" s="98"/>
      <c r="S28" s="98"/>
      <c r="T28" s="98"/>
      <c r="U28" s="98"/>
      <c r="V28" s="99"/>
      <c r="W28" s="100"/>
      <c r="X28" s="100"/>
      <c r="Y28" s="99"/>
      <c r="Z28" s="59"/>
    </row>
    <row r="29" spans="1:26" ht="25.35" customHeight="1">
      <c r="A29" s="62">
        <v>15</v>
      </c>
      <c r="B29" s="62">
        <v>16</v>
      </c>
      <c r="C29" s="46" t="s">
        <v>111</v>
      </c>
      <c r="D29" s="68">
        <v>524.39</v>
      </c>
      <c r="E29" s="68">
        <v>435.38</v>
      </c>
      <c r="F29" s="89">
        <f>(D29-E29)/E29</f>
        <v>0.20444209655932746</v>
      </c>
      <c r="G29" s="68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8">
        <v>9101.48</v>
      </c>
      <c r="M29" s="68">
        <v>1556</v>
      </c>
      <c r="N29" s="64">
        <v>44344</v>
      </c>
      <c r="O29" s="63" t="s">
        <v>27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9" t="s">
        <v>30</v>
      </c>
      <c r="C30" s="85" t="s">
        <v>174</v>
      </c>
      <c r="D30" s="68">
        <v>296</v>
      </c>
      <c r="E30" s="66" t="s">
        <v>30</v>
      </c>
      <c r="F30" s="66" t="s">
        <v>30</v>
      </c>
      <c r="G30" s="68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30</v>
      </c>
      <c r="L30" s="68">
        <v>54505</v>
      </c>
      <c r="M30" s="68">
        <v>12677</v>
      </c>
      <c r="N30" s="64">
        <v>43861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59"/>
      <c r="Y30" s="98"/>
      <c r="Z30" s="100"/>
    </row>
    <row r="31" spans="1:26" ht="25.35" customHeight="1">
      <c r="A31" s="62">
        <v>17</v>
      </c>
      <c r="B31" s="62">
        <v>22</v>
      </c>
      <c r="C31" s="87" t="s">
        <v>76</v>
      </c>
      <c r="D31" s="68">
        <v>233</v>
      </c>
      <c r="E31" s="68">
        <v>258</v>
      </c>
      <c r="F31" s="89">
        <f>(D31-E31)/E31</f>
        <v>-9.6899224806201556E-2</v>
      </c>
      <c r="G31" s="68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8">
        <v>23100</v>
      </c>
      <c r="M31" s="68">
        <v>4059</v>
      </c>
      <c r="N31" s="64">
        <v>44323</v>
      </c>
      <c r="O31" s="63" t="s">
        <v>32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4.75" customHeight="1">
      <c r="A32" s="62">
        <v>18</v>
      </c>
      <c r="B32" s="62">
        <v>24</v>
      </c>
      <c r="C32" s="46" t="s">
        <v>52</v>
      </c>
      <c r="D32" s="68">
        <v>201.49</v>
      </c>
      <c r="E32" s="68">
        <v>155.5</v>
      </c>
      <c r="F32" s="89">
        <f>(D32-E32)/E32</f>
        <v>0.29575562700964636</v>
      </c>
      <c r="G32" s="68">
        <v>51</v>
      </c>
      <c r="H32" s="50">
        <v>5</v>
      </c>
      <c r="I32" s="66">
        <f t="shared" si="1"/>
        <v>10.199999999999999</v>
      </c>
      <c r="J32" s="66">
        <v>1</v>
      </c>
      <c r="K32" s="66">
        <v>9</v>
      </c>
      <c r="L32" s="68">
        <v>44191</v>
      </c>
      <c r="M32" s="68">
        <v>9193</v>
      </c>
      <c r="N32" s="64">
        <v>44316</v>
      </c>
      <c r="O32" s="63" t="s">
        <v>32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5.35" customHeight="1">
      <c r="A33" s="62">
        <v>19</v>
      </c>
      <c r="B33" s="62">
        <v>13</v>
      </c>
      <c r="C33" s="46" t="s">
        <v>70</v>
      </c>
      <c r="D33" s="68">
        <v>178.7</v>
      </c>
      <c r="E33" s="68">
        <v>781.05</v>
      </c>
      <c r="F33" s="89">
        <f>(D33-E33)/E33</f>
        <v>-0.77120542858971886</v>
      </c>
      <c r="G33" s="68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8">
        <v>53391.839999999997</v>
      </c>
      <c r="M33" s="68">
        <v>11042</v>
      </c>
      <c r="N33" s="64">
        <v>44323</v>
      </c>
      <c r="O33" s="63" t="s">
        <v>34</v>
      </c>
      <c r="P33" s="60"/>
      <c r="Q33" s="98"/>
      <c r="R33" s="98"/>
      <c r="S33" s="98"/>
      <c r="T33" s="98"/>
      <c r="U33" s="98"/>
      <c r="V33" s="99"/>
      <c r="W33" s="100"/>
      <c r="X33" s="99"/>
      <c r="Y33" s="59"/>
      <c r="Z33" s="100"/>
    </row>
    <row r="34" spans="1:26" ht="25.35" customHeight="1">
      <c r="A34" s="62">
        <v>20</v>
      </c>
      <c r="B34" s="69" t="s">
        <v>30</v>
      </c>
      <c r="C34" s="87" t="s">
        <v>77</v>
      </c>
      <c r="D34" s="68">
        <v>174</v>
      </c>
      <c r="E34" s="66" t="s">
        <v>30</v>
      </c>
      <c r="F34" s="66" t="s">
        <v>30</v>
      </c>
      <c r="G34" s="68">
        <v>35</v>
      </c>
      <c r="H34" s="66">
        <v>4</v>
      </c>
      <c r="I34" s="66">
        <f t="shared" si="1"/>
        <v>8.75</v>
      </c>
      <c r="J34" s="66">
        <v>2</v>
      </c>
      <c r="K34" s="66" t="s">
        <v>30</v>
      </c>
      <c r="L34" s="68">
        <v>15085</v>
      </c>
      <c r="M34" s="68">
        <v>2417</v>
      </c>
      <c r="N34" s="64">
        <v>44323</v>
      </c>
      <c r="O34" s="63" t="s">
        <v>33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>SUM(D23:D34)</f>
        <v>153735.30000000002</v>
      </c>
      <c r="E35" s="61">
        <f>SUM(E23:E34)</f>
        <v>80629.430000000008</v>
      </c>
      <c r="F35" s="108">
        <f>(D35-E35)/E35</f>
        <v>0.90668965413745328</v>
      </c>
      <c r="G35" s="61">
        <f>SUM(G23:G34)</f>
        <v>27219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1">
        <v>20</v>
      </c>
      <c r="C37" s="92" t="s">
        <v>99</v>
      </c>
      <c r="D37" s="68">
        <v>154</v>
      </c>
      <c r="E37" s="68">
        <v>297.60000000000002</v>
      </c>
      <c r="F37" s="89">
        <f>(D37-E37)/E37</f>
        <v>-0.48252688172043012</v>
      </c>
      <c r="G37" s="68">
        <v>54</v>
      </c>
      <c r="H37" s="66" t="s">
        <v>30</v>
      </c>
      <c r="I37" s="66" t="s">
        <v>30</v>
      </c>
      <c r="J37" s="66">
        <v>1</v>
      </c>
      <c r="K37" s="66">
        <v>7</v>
      </c>
      <c r="L37" s="68">
        <v>4389.92</v>
      </c>
      <c r="M37" s="68">
        <v>876</v>
      </c>
      <c r="N37" s="64">
        <v>44330</v>
      </c>
      <c r="O37" s="63" t="s">
        <v>100</v>
      </c>
      <c r="P37" s="60"/>
      <c r="Q37" s="98"/>
      <c r="R37" s="98"/>
      <c r="S37" s="98"/>
      <c r="T37" s="98"/>
      <c r="U37" s="98"/>
      <c r="V37" s="99"/>
      <c r="W37" s="100"/>
      <c r="X37" s="99"/>
      <c r="Y37" s="59"/>
      <c r="Z37" s="109"/>
    </row>
    <row r="38" spans="1:26" ht="25.35" customHeight="1">
      <c r="A38" s="62">
        <v>22</v>
      </c>
      <c r="B38" s="69" t="s">
        <v>30</v>
      </c>
      <c r="C38" s="85" t="s">
        <v>125</v>
      </c>
      <c r="D38" s="68">
        <v>138</v>
      </c>
      <c r="E38" s="66" t="s">
        <v>30</v>
      </c>
      <c r="F38" s="66" t="s">
        <v>30</v>
      </c>
      <c r="G38" s="68">
        <v>69</v>
      </c>
      <c r="H38" s="50">
        <v>8</v>
      </c>
      <c r="I38" s="66">
        <f t="shared" ref="I38:I46" si="2">G38/H38</f>
        <v>8.625</v>
      </c>
      <c r="J38" s="66">
        <v>2</v>
      </c>
      <c r="K38" s="66" t="s">
        <v>30</v>
      </c>
      <c r="L38" s="68">
        <v>334177.03000000003</v>
      </c>
      <c r="M38" s="68">
        <v>71371</v>
      </c>
      <c r="N38" s="64">
        <v>43700</v>
      </c>
      <c r="O38" s="63" t="s">
        <v>74</v>
      </c>
      <c r="P38" s="60"/>
      <c r="Q38" s="98"/>
      <c r="R38" s="98"/>
      <c r="S38" s="98"/>
      <c r="T38" s="98"/>
      <c r="U38" s="98"/>
      <c r="V38" s="99"/>
      <c r="W38" s="100"/>
      <c r="X38" s="100"/>
      <c r="Y38" s="99"/>
      <c r="Z38" s="59"/>
    </row>
    <row r="39" spans="1:26" ht="25.35" customHeight="1">
      <c r="A39" s="62">
        <v>23</v>
      </c>
      <c r="B39" s="69" t="s">
        <v>30</v>
      </c>
      <c r="C39" s="85" t="s">
        <v>151</v>
      </c>
      <c r="D39" s="68">
        <v>121</v>
      </c>
      <c r="E39" s="66" t="s">
        <v>30</v>
      </c>
      <c r="F39" s="66" t="s">
        <v>30</v>
      </c>
      <c r="G39" s="68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8">
        <v>2171.1999999999998</v>
      </c>
      <c r="M39" s="68">
        <v>1001</v>
      </c>
      <c r="N39" s="64">
        <v>44358</v>
      </c>
      <c r="O39" s="63" t="s">
        <v>57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62">
        <v>24</v>
      </c>
      <c r="B40" s="69" t="s">
        <v>30</v>
      </c>
      <c r="C40" s="46" t="s">
        <v>93</v>
      </c>
      <c r="D40" s="68">
        <v>104</v>
      </c>
      <c r="E40" s="66" t="s">
        <v>30</v>
      </c>
      <c r="F40" s="66" t="s">
        <v>30</v>
      </c>
      <c r="G40" s="68">
        <v>17</v>
      </c>
      <c r="H40" s="50">
        <v>3</v>
      </c>
      <c r="I40" s="66">
        <f t="shared" si="2"/>
        <v>5.666666666666667</v>
      </c>
      <c r="J40" s="66">
        <v>1</v>
      </c>
      <c r="K40" s="66" t="s">
        <v>30</v>
      </c>
      <c r="L40" s="68">
        <v>6294.62</v>
      </c>
      <c r="M40" s="68">
        <v>1197</v>
      </c>
      <c r="N40" s="64">
        <v>44134</v>
      </c>
      <c r="O40" s="63" t="s">
        <v>57</v>
      </c>
      <c r="P40" s="60"/>
      <c r="Q40" s="98"/>
      <c r="R40" s="98"/>
      <c r="S40" s="98"/>
      <c r="T40" s="98"/>
      <c r="U40" s="98"/>
      <c r="V40" s="99"/>
      <c r="W40" s="100"/>
      <c r="X40" s="100"/>
      <c r="Y40" s="99"/>
      <c r="Z40" s="59"/>
    </row>
    <row r="41" spans="1:26" ht="25.35" customHeight="1">
      <c r="A41" s="62">
        <v>25</v>
      </c>
      <c r="B41" s="62">
        <v>19</v>
      </c>
      <c r="C41" s="92" t="s">
        <v>44</v>
      </c>
      <c r="D41" s="68">
        <v>62</v>
      </c>
      <c r="E41" s="68">
        <v>320.60000000000002</v>
      </c>
      <c r="F41" s="89">
        <f>(D41-E41)/E41</f>
        <v>-0.80661260137242674</v>
      </c>
      <c r="G41" s="68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8">
        <v>23160.42</v>
      </c>
      <c r="M41" s="68">
        <v>4194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14</v>
      </c>
      <c r="C42" s="46" t="s">
        <v>134</v>
      </c>
      <c r="D42" s="68">
        <v>47</v>
      </c>
      <c r="E42" s="66">
        <v>531.6</v>
      </c>
      <c r="F42" s="89">
        <f>(D42-E42)/E42</f>
        <v>-0.91158765989465762</v>
      </c>
      <c r="G42" s="68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8">
        <v>5783.58</v>
      </c>
      <c r="M42" s="68">
        <v>1012</v>
      </c>
      <c r="N42" s="64">
        <v>44358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59"/>
      <c r="Y42" s="100"/>
      <c r="Z42" s="100"/>
    </row>
    <row r="43" spans="1:26" ht="25.35" customHeight="1">
      <c r="A43" s="62">
        <v>27</v>
      </c>
      <c r="B43" s="62">
        <v>21</v>
      </c>
      <c r="C43" s="46" t="s">
        <v>119</v>
      </c>
      <c r="D43" s="68">
        <v>35</v>
      </c>
      <c r="E43" s="68">
        <v>274.33999999999997</v>
      </c>
      <c r="F43" s="89">
        <f>(D43-E43)/E43</f>
        <v>-0.8724210833272581</v>
      </c>
      <c r="G43" s="68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8">
        <v>4162.3900000000003</v>
      </c>
      <c r="M43" s="68">
        <v>822</v>
      </c>
      <c r="N43" s="64">
        <v>44344</v>
      </c>
      <c r="O43" s="63" t="s">
        <v>120</v>
      </c>
      <c r="P43" s="60"/>
      <c r="Q43" s="98"/>
      <c r="R43" s="98"/>
      <c r="S43" s="98"/>
      <c r="T43" s="98"/>
      <c r="U43" s="98"/>
      <c r="V43" s="99"/>
      <c r="W43" s="100"/>
      <c r="X43" s="59"/>
      <c r="Y43" s="100"/>
      <c r="Z43" s="99"/>
    </row>
    <row r="44" spans="1:26" ht="25.35" customHeight="1">
      <c r="A44" s="62">
        <v>28</v>
      </c>
      <c r="B44" s="62">
        <v>29</v>
      </c>
      <c r="C44" s="46" t="s">
        <v>92</v>
      </c>
      <c r="D44" s="68">
        <v>30</v>
      </c>
      <c r="E44" s="66">
        <v>18</v>
      </c>
      <c r="F44" s="89">
        <f>(D44-E44)/E44</f>
        <v>0.66666666666666663</v>
      </c>
      <c r="G44" s="68">
        <v>6</v>
      </c>
      <c r="H44" s="66">
        <v>2</v>
      </c>
      <c r="I44" s="66">
        <f t="shared" si="2"/>
        <v>3</v>
      </c>
      <c r="J44" s="66">
        <v>1</v>
      </c>
      <c r="K44" s="66" t="s">
        <v>30</v>
      </c>
      <c r="L44" s="68">
        <v>7331.81</v>
      </c>
      <c r="M44" s="68">
        <v>1239</v>
      </c>
      <c r="N44" s="64">
        <v>44337</v>
      </c>
      <c r="O44" s="63" t="s">
        <v>27</v>
      </c>
      <c r="P44" s="60"/>
      <c r="Q44" s="98"/>
      <c r="R44" s="98"/>
      <c r="S44" s="98"/>
      <c r="T44" s="98"/>
      <c r="U44" s="98"/>
      <c r="V44" s="99"/>
      <c r="W44" s="100"/>
      <c r="X44" s="59"/>
      <c r="Y44" s="100"/>
      <c r="Z44" s="99"/>
    </row>
    <row r="45" spans="1:26" ht="25.35" customHeight="1">
      <c r="A45" s="62">
        <v>29</v>
      </c>
      <c r="B45" s="69" t="s">
        <v>30</v>
      </c>
      <c r="C45" s="85" t="s">
        <v>110</v>
      </c>
      <c r="D45" s="68">
        <v>28</v>
      </c>
      <c r="E45" s="66" t="s">
        <v>30</v>
      </c>
      <c r="F45" s="66" t="s">
        <v>30</v>
      </c>
      <c r="G45" s="68">
        <v>5</v>
      </c>
      <c r="H45" s="66">
        <v>1</v>
      </c>
      <c r="I45" s="66">
        <f t="shared" si="2"/>
        <v>5</v>
      </c>
      <c r="J45" s="66">
        <v>1</v>
      </c>
      <c r="K45" s="66" t="s">
        <v>30</v>
      </c>
      <c r="L45" s="68">
        <v>5023.68</v>
      </c>
      <c r="M45" s="68">
        <v>802</v>
      </c>
      <c r="N45" s="64">
        <v>44337</v>
      </c>
      <c r="O45" s="63" t="s">
        <v>43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9" t="s">
        <v>30</v>
      </c>
      <c r="C46" s="46" t="s">
        <v>175</v>
      </c>
      <c r="D46" s="68">
        <v>28</v>
      </c>
      <c r="E46" s="66" t="s">
        <v>30</v>
      </c>
      <c r="F46" s="66" t="s">
        <v>30</v>
      </c>
      <c r="G46" s="68">
        <v>15</v>
      </c>
      <c r="H46" s="66">
        <v>3</v>
      </c>
      <c r="I46" s="66">
        <f t="shared" si="2"/>
        <v>5</v>
      </c>
      <c r="J46" s="66">
        <v>1</v>
      </c>
      <c r="K46" s="66" t="s">
        <v>30</v>
      </c>
      <c r="L46" s="68">
        <v>817076</v>
      </c>
      <c r="M46" s="68">
        <v>154624</v>
      </c>
      <c r="N46" s="64">
        <v>43665</v>
      </c>
      <c r="O46" s="26" t="s">
        <v>32</v>
      </c>
      <c r="P46" s="60"/>
      <c r="Q46" s="98"/>
      <c r="R46" s="98"/>
      <c r="S46" s="98"/>
      <c r="T46" s="98"/>
      <c r="U46" s="98"/>
      <c r="V46" s="99"/>
      <c r="W46" s="99"/>
      <c r="X46" s="100"/>
      <c r="Y46" s="100"/>
      <c r="Z46" s="59"/>
    </row>
    <row r="47" spans="1:26" ht="25.35" customHeight="1">
      <c r="A47" s="16"/>
      <c r="B47" s="16"/>
      <c r="C47" s="39" t="s">
        <v>117</v>
      </c>
      <c r="D47" s="61">
        <f>SUM(D35:D46)</f>
        <v>154482.30000000002</v>
      </c>
      <c r="E47" s="61">
        <f>SUM(E35:E46)</f>
        <v>82071.570000000022</v>
      </c>
      <c r="F47" s="108">
        <f>(D47-E47)/E47</f>
        <v>0.88228761799000532</v>
      </c>
      <c r="G47" s="61">
        <f>SUM(G35:G46)</f>
        <v>27439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91">
        <v>31</v>
      </c>
      <c r="C49" s="46" t="s">
        <v>66</v>
      </c>
      <c r="D49" s="68">
        <v>14</v>
      </c>
      <c r="E49" s="66">
        <v>7</v>
      </c>
      <c r="F49" s="89">
        <f>(D49-E49)/E49</f>
        <v>1</v>
      </c>
      <c r="G49" s="68">
        <v>5</v>
      </c>
      <c r="H49" s="50">
        <v>1</v>
      </c>
      <c r="I49" s="66">
        <f>G49/H49</f>
        <v>5</v>
      </c>
      <c r="J49" s="66">
        <v>1</v>
      </c>
      <c r="K49" s="66" t="s">
        <v>30</v>
      </c>
      <c r="L49" s="68">
        <v>49207</v>
      </c>
      <c r="M49" s="68">
        <v>9176</v>
      </c>
      <c r="N49" s="64">
        <v>43805</v>
      </c>
      <c r="O49" s="63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66" t="s">
        <v>30</v>
      </c>
      <c r="C50" s="67" t="s">
        <v>153</v>
      </c>
      <c r="D50" s="68">
        <v>12</v>
      </c>
      <c r="E50" s="66" t="s">
        <v>30</v>
      </c>
      <c r="F50" s="66" t="s">
        <v>30</v>
      </c>
      <c r="G50" s="68">
        <v>6</v>
      </c>
      <c r="H50" s="50">
        <v>6</v>
      </c>
      <c r="I50" s="66">
        <f>G50/H50</f>
        <v>1</v>
      </c>
      <c r="J50" s="66">
        <v>2</v>
      </c>
      <c r="K50" s="66" t="s">
        <v>30</v>
      </c>
      <c r="L50" s="68">
        <v>44013.68</v>
      </c>
      <c r="M50" s="68">
        <v>10380</v>
      </c>
      <c r="N50" s="64">
        <v>43763</v>
      </c>
      <c r="O50" s="26" t="s">
        <v>27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156</v>
      </c>
      <c r="D51" s="61">
        <f>SUM(D46:D50)</f>
        <v>154536.30000000002</v>
      </c>
      <c r="E51" s="61">
        <f>SUM(E46:E50)</f>
        <v>82078.570000000022</v>
      </c>
      <c r="F51" s="93">
        <f>(D51-E51)/E51</f>
        <v>0.88278499491401929</v>
      </c>
      <c r="G51" s="61">
        <f>SUM(G46:G50)</f>
        <v>27465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7" spans="16:18">
      <c r="R67" s="60"/>
    </row>
    <row r="70" spans="16:18">
      <c r="P70" s="60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C49" sqref="C49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159</v>
      </c>
      <c r="F1" s="2"/>
      <c r="G1" s="2"/>
      <c r="H1" s="2"/>
      <c r="I1" s="2"/>
    </row>
    <row r="2" spans="1:26" ht="19.5" customHeight="1">
      <c r="E2" s="2" t="s">
        <v>160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2"/>
      <c r="B5" s="202"/>
      <c r="C5" s="205" t="s">
        <v>0</v>
      </c>
      <c r="D5" s="3"/>
      <c r="E5" s="3"/>
      <c r="F5" s="205" t="s">
        <v>3</v>
      </c>
      <c r="G5" s="3"/>
      <c r="H5" s="205" t="s">
        <v>5</v>
      </c>
      <c r="I5" s="205" t="s">
        <v>6</v>
      </c>
      <c r="J5" s="205" t="s">
        <v>7</v>
      </c>
      <c r="K5" s="205" t="s">
        <v>8</v>
      </c>
      <c r="L5" s="205" t="s">
        <v>10</v>
      </c>
      <c r="M5" s="205" t="s">
        <v>9</v>
      </c>
      <c r="N5" s="205" t="s">
        <v>11</v>
      </c>
      <c r="O5" s="205" t="s">
        <v>12</v>
      </c>
    </row>
    <row r="6" spans="1:26">
      <c r="A6" s="203"/>
      <c r="B6" s="203"/>
      <c r="C6" s="206"/>
      <c r="D6" s="4" t="s">
        <v>157</v>
      </c>
      <c r="E6" s="4" t="s">
        <v>146</v>
      </c>
      <c r="F6" s="206"/>
      <c r="G6" s="4" t="s">
        <v>157</v>
      </c>
      <c r="H6" s="206"/>
      <c r="I6" s="206"/>
      <c r="J6" s="206"/>
      <c r="K6" s="206"/>
      <c r="L6" s="206"/>
      <c r="M6" s="206"/>
      <c r="N6" s="206"/>
      <c r="O6" s="206"/>
    </row>
    <row r="7" spans="1:26">
      <c r="A7" s="203"/>
      <c r="B7" s="203"/>
      <c r="C7" s="206"/>
      <c r="D7" s="4" t="s">
        <v>1</v>
      </c>
      <c r="E7" s="4" t="s">
        <v>1</v>
      </c>
      <c r="F7" s="206"/>
      <c r="G7" s="4" t="s">
        <v>4</v>
      </c>
      <c r="H7" s="206"/>
      <c r="I7" s="206"/>
      <c r="J7" s="206"/>
      <c r="K7" s="206"/>
      <c r="L7" s="206"/>
      <c r="M7" s="206"/>
      <c r="N7" s="206"/>
      <c r="O7" s="206"/>
    </row>
    <row r="8" spans="1:26" ht="18" customHeight="1" thickBot="1">
      <c r="A8" s="204"/>
      <c r="B8" s="204"/>
      <c r="C8" s="207"/>
      <c r="D8" s="5" t="s">
        <v>2</v>
      </c>
      <c r="E8" s="5" t="s">
        <v>2</v>
      </c>
      <c r="F8" s="207"/>
      <c r="G8" s="6"/>
      <c r="H8" s="207"/>
      <c r="I8" s="207"/>
      <c r="J8" s="207"/>
      <c r="K8" s="207"/>
      <c r="L8" s="207"/>
      <c r="M8" s="207"/>
      <c r="N8" s="207"/>
      <c r="O8" s="207"/>
      <c r="R8" s="8"/>
    </row>
    <row r="9" spans="1:26" ht="15" customHeight="1">
      <c r="A9" s="202"/>
      <c r="B9" s="202"/>
      <c r="C9" s="205" t="s">
        <v>13</v>
      </c>
      <c r="D9" s="117"/>
      <c r="E9" s="117"/>
      <c r="F9" s="205" t="s">
        <v>15</v>
      </c>
      <c r="G9" s="117"/>
      <c r="H9" s="9" t="s">
        <v>18</v>
      </c>
      <c r="I9" s="20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5" t="s">
        <v>26</v>
      </c>
      <c r="R9" s="8"/>
    </row>
    <row r="10" spans="1:26">
      <c r="A10" s="203"/>
      <c r="B10" s="203"/>
      <c r="C10" s="206"/>
      <c r="D10" s="118" t="s">
        <v>158</v>
      </c>
      <c r="E10" s="118" t="s">
        <v>147</v>
      </c>
      <c r="F10" s="206"/>
      <c r="G10" s="118" t="s">
        <v>158</v>
      </c>
      <c r="H10" s="4" t="s">
        <v>17</v>
      </c>
      <c r="I10" s="20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6"/>
      <c r="R10" s="8"/>
    </row>
    <row r="11" spans="1:26">
      <c r="A11" s="203"/>
      <c r="B11" s="203"/>
      <c r="C11" s="206"/>
      <c r="D11" s="118" t="s">
        <v>14</v>
      </c>
      <c r="E11" s="4" t="s">
        <v>14</v>
      </c>
      <c r="F11" s="206"/>
      <c r="G11" s="118" t="s">
        <v>16</v>
      </c>
      <c r="H11" s="6"/>
      <c r="I11" s="206"/>
      <c r="J11" s="6"/>
      <c r="K11" s="6"/>
      <c r="L11" s="12" t="s">
        <v>2</v>
      </c>
      <c r="M11" s="4" t="s">
        <v>17</v>
      </c>
      <c r="N11" s="6"/>
      <c r="O11" s="206"/>
      <c r="R11" s="60"/>
      <c r="T11" s="60"/>
      <c r="U11" s="59"/>
    </row>
    <row r="12" spans="1:26" ht="15.6" customHeight="1" thickBot="1">
      <c r="A12" s="203"/>
      <c r="B12" s="204"/>
      <c r="C12" s="207"/>
      <c r="D12" s="119"/>
      <c r="E12" s="5" t="s">
        <v>2</v>
      </c>
      <c r="F12" s="207"/>
      <c r="G12" s="119" t="s">
        <v>17</v>
      </c>
      <c r="H12" s="32"/>
      <c r="I12" s="207"/>
      <c r="J12" s="32"/>
      <c r="K12" s="32"/>
      <c r="L12" s="32"/>
      <c r="M12" s="32"/>
      <c r="N12" s="32"/>
      <c r="O12" s="207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 t="s">
        <v>68</v>
      </c>
      <c r="C13" s="46" t="s">
        <v>161</v>
      </c>
      <c r="D13" s="68">
        <v>15830</v>
      </c>
      <c r="E13" s="66" t="s">
        <v>30</v>
      </c>
      <c r="F13" s="66" t="s">
        <v>30</v>
      </c>
      <c r="G13" s="68">
        <v>2730</v>
      </c>
      <c r="H13" s="66" t="s">
        <v>30</v>
      </c>
      <c r="I13" s="66" t="s">
        <v>30</v>
      </c>
      <c r="J13" s="66">
        <v>14</v>
      </c>
      <c r="K13" s="66">
        <v>1</v>
      </c>
      <c r="L13" s="68">
        <v>16484</v>
      </c>
      <c r="M13" s="68">
        <v>2838</v>
      </c>
      <c r="N13" s="64">
        <v>44365</v>
      </c>
      <c r="O13" s="63" t="s">
        <v>31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>
        <v>2</v>
      </c>
      <c r="C14" s="46" t="s">
        <v>133</v>
      </c>
      <c r="D14" s="68">
        <v>13043.49</v>
      </c>
      <c r="E14" s="66">
        <v>28861.62</v>
      </c>
      <c r="F14" s="89">
        <f>(D14-E14)/E14</f>
        <v>-0.5480679878676249</v>
      </c>
      <c r="G14" s="68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8">
        <v>43093.75</v>
      </c>
      <c r="M14" s="68">
        <v>9456</v>
      </c>
      <c r="N14" s="64">
        <v>44358</v>
      </c>
      <c r="O14" s="63" t="s">
        <v>74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>
        <v>4</v>
      </c>
      <c r="C15" s="46" t="s">
        <v>112</v>
      </c>
      <c r="D15" s="68">
        <v>11291.51</v>
      </c>
      <c r="E15" s="68">
        <v>17519.25</v>
      </c>
      <c r="F15" s="89">
        <f>(D15-E15)/E15</f>
        <v>-0.35547982933059347</v>
      </c>
      <c r="G15" s="68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8">
        <v>89815</v>
      </c>
      <c r="M15" s="68">
        <v>14230</v>
      </c>
      <c r="N15" s="64">
        <v>44344</v>
      </c>
      <c r="O15" s="63" t="s">
        <v>114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122">
        <v>1</v>
      </c>
      <c r="C16" s="46" t="s">
        <v>123</v>
      </c>
      <c r="D16" s="68">
        <v>10991.35</v>
      </c>
      <c r="E16" s="66">
        <v>29663.89</v>
      </c>
      <c r="F16" s="89">
        <f>(D16-E16)/E16</f>
        <v>-0.62947037627229607</v>
      </c>
      <c r="G16" s="68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8">
        <v>79172.240000000005</v>
      </c>
      <c r="M16" s="68">
        <v>12822</v>
      </c>
      <c r="N16" s="64">
        <v>44351</v>
      </c>
      <c r="O16" s="63" t="s">
        <v>34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122">
        <v>3</v>
      </c>
      <c r="C17" s="46" t="s">
        <v>126</v>
      </c>
      <c r="D17" s="68">
        <v>10333.92</v>
      </c>
      <c r="E17" s="66">
        <v>19118.02</v>
      </c>
      <c r="F17" s="89">
        <f>(D17-E17)/E17</f>
        <v>-0.45946703685841944</v>
      </c>
      <c r="G17" s="68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8">
        <v>47208</v>
      </c>
      <c r="M17" s="68">
        <v>10832</v>
      </c>
      <c r="N17" s="64">
        <v>44351</v>
      </c>
      <c r="O17" s="63" t="s">
        <v>53</v>
      </c>
      <c r="P17" s="60"/>
      <c r="Q17" s="98"/>
      <c r="R17" s="98"/>
      <c r="S17" s="98"/>
      <c r="T17" s="98"/>
      <c r="U17" s="100"/>
      <c r="V17" s="99"/>
      <c r="W17" s="99"/>
      <c r="X17" s="100"/>
      <c r="Y17" s="59"/>
      <c r="Z17" s="100"/>
    </row>
    <row r="18" spans="1:26" ht="25.35" customHeight="1">
      <c r="A18" s="62">
        <v>6</v>
      </c>
      <c r="B18" s="124" t="s">
        <v>40</v>
      </c>
      <c r="C18" s="46" t="s">
        <v>166</v>
      </c>
      <c r="D18" s="68">
        <v>8837.0499999999993</v>
      </c>
      <c r="E18" s="66" t="s">
        <v>30</v>
      </c>
      <c r="F18" s="66" t="s">
        <v>30</v>
      </c>
      <c r="G18" s="68">
        <v>1399</v>
      </c>
      <c r="H18" s="50">
        <v>25</v>
      </c>
      <c r="I18" s="66">
        <f t="shared" si="0"/>
        <v>55.96</v>
      </c>
      <c r="J18" s="66">
        <v>10</v>
      </c>
      <c r="K18" s="66">
        <v>0</v>
      </c>
      <c r="L18" s="68">
        <v>8837</v>
      </c>
      <c r="M18" s="68">
        <v>1399</v>
      </c>
      <c r="N18" s="64" t="s">
        <v>41</v>
      </c>
      <c r="O18" s="63" t="s">
        <v>53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 t="s">
        <v>68</v>
      </c>
      <c r="C19" s="46" t="s">
        <v>162</v>
      </c>
      <c r="D19" s="68">
        <v>6384.52</v>
      </c>
      <c r="E19" s="66" t="s">
        <v>30</v>
      </c>
      <c r="F19" s="66" t="s">
        <v>30</v>
      </c>
      <c r="G19" s="68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8">
        <v>6384.52</v>
      </c>
      <c r="M19" s="68">
        <v>1188</v>
      </c>
      <c r="N19" s="64">
        <v>44365</v>
      </c>
      <c r="O19" s="63" t="s">
        <v>43</v>
      </c>
      <c r="P19" s="60"/>
      <c r="Q19" s="98"/>
      <c r="R19" s="98"/>
      <c r="S19" s="98"/>
      <c r="T19" s="98"/>
      <c r="U19" s="100"/>
      <c r="V19" s="99"/>
      <c r="W19" s="100"/>
      <c r="X19" s="99"/>
      <c r="Y19" s="59"/>
      <c r="Z19" s="100"/>
    </row>
    <row r="20" spans="1:26" ht="25.35" customHeight="1">
      <c r="A20" s="62">
        <v>8</v>
      </c>
      <c r="B20" s="62" t="s">
        <v>68</v>
      </c>
      <c r="C20" s="46" t="s">
        <v>163</v>
      </c>
      <c r="D20" s="68">
        <v>4421.24</v>
      </c>
      <c r="E20" s="66" t="s">
        <v>30</v>
      </c>
      <c r="F20" s="66" t="s">
        <v>30</v>
      </c>
      <c r="G20" s="68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8">
        <v>4421.24</v>
      </c>
      <c r="M20" s="68">
        <v>841</v>
      </c>
      <c r="N20" s="64">
        <v>44365</v>
      </c>
      <c r="O20" s="26" t="s">
        <v>27</v>
      </c>
      <c r="P20" s="60"/>
      <c r="Q20" s="98"/>
      <c r="R20" s="98"/>
      <c r="S20" s="98"/>
      <c r="T20" s="98"/>
      <c r="U20" s="98"/>
      <c r="V20" s="99"/>
      <c r="W20" s="100"/>
      <c r="X20" s="99"/>
      <c r="Y20" s="59"/>
      <c r="Z20" s="100"/>
    </row>
    <row r="21" spans="1:26" ht="25.35" customHeight="1">
      <c r="A21" s="62">
        <v>9</v>
      </c>
      <c r="B21" s="122">
        <v>5</v>
      </c>
      <c r="C21" s="46" t="s">
        <v>94</v>
      </c>
      <c r="D21" s="68">
        <v>3379.79</v>
      </c>
      <c r="E21" s="68">
        <v>6523.11</v>
      </c>
      <c r="F21" s="89">
        <f>(D21-E21)/E21</f>
        <v>-0.48187444332534635</v>
      </c>
      <c r="G21" s="68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8">
        <v>52023</v>
      </c>
      <c r="M21" s="68">
        <v>11252</v>
      </c>
      <c r="N21" s="64">
        <v>44337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 t="s">
        <v>68</v>
      </c>
      <c r="C22" s="46" t="s">
        <v>167</v>
      </c>
      <c r="D22" s="68">
        <v>2139.9299999999998</v>
      </c>
      <c r="E22" s="66" t="s">
        <v>30</v>
      </c>
      <c r="F22" s="66" t="s">
        <v>30</v>
      </c>
      <c r="G22" s="68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8">
        <v>2139.9299999999998</v>
      </c>
      <c r="M22" s="68">
        <v>479</v>
      </c>
      <c r="N22" s="64">
        <v>44365</v>
      </c>
      <c r="O22" s="63" t="s">
        <v>57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86652.799999999988</v>
      </c>
      <c r="E23" s="61">
        <f>SUM(E13:E22)</f>
        <v>101685.89</v>
      </c>
      <c r="F23" s="108">
        <f>(D23-E23)/E23</f>
        <v>-0.14783850542095872</v>
      </c>
      <c r="G23" s="61">
        <f>SUM(G13:G22)</f>
        <v>16755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>
        <v>6</v>
      </c>
      <c r="C25" s="46" t="s">
        <v>113</v>
      </c>
      <c r="D25" s="68">
        <v>1183.75</v>
      </c>
      <c r="E25" s="68">
        <v>5388.86</v>
      </c>
      <c r="F25" s="89">
        <f>(D25-E25)/E25</f>
        <v>-0.78033387395478815</v>
      </c>
      <c r="G25" s="68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8">
        <v>20462</v>
      </c>
      <c r="M25" s="68">
        <v>3515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100"/>
      <c r="Y25" s="59"/>
      <c r="Z25" s="100"/>
    </row>
    <row r="26" spans="1:26" ht="25.35" customHeight="1">
      <c r="A26" s="62">
        <v>12</v>
      </c>
      <c r="B26" s="122">
        <v>8</v>
      </c>
      <c r="C26" s="46" t="s">
        <v>80</v>
      </c>
      <c r="D26" s="68">
        <v>1003.37</v>
      </c>
      <c r="E26" s="68">
        <v>2630.9</v>
      </c>
      <c r="F26" s="89">
        <f t="shared" ref="F26:F33" si="1">(D26-E26)/E26</f>
        <v>-0.61862100421908861</v>
      </c>
      <c r="G26" s="68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8">
        <v>51469.73</v>
      </c>
      <c r="M26" s="68">
        <v>8102</v>
      </c>
      <c r="N26" s="64">
        <v>44330</v>
      </c>
      <c r="O26" s="63" t="s">
        <v>27</v>
      </c>
      <c r="P26" s="60"/>
      <c r="Q26" s="98"/>
      <c r="R26" s="98"/>
      <c r="S26" s="98"/>
      <c r="T26" s="98"/>
      <c r="U26" s="98"/>
      <c r="V26" s="99"/>
      <c r="W26" s="99"/>
      <c r="X26" s="100"/>
      <c r="Y26" s="59"/>
      <c r="Z26" s="100"/>
    </row>
    <row r="27" spans="1:26" ht="25.35" customHeight="1">
      <c r="A27" s="62">
        <v>13</v>
      </c>
      <c r="B27" s="122">
        <v>10</v>
      </c>
      <c r="C27" s="85" t="s">
        <v>70</v>
      </c>
      <c r="D27" s="68">
        <v>781.05</v>
      </c>
      <c r="E27" s="68">
        <v>1418.53</v>
      </c>
      <c r="F27" s="89">
        <f t="shared" si="1"/>
        <v>-0.44939479602123328</v>
      </c>
      <c r="G27" s="68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8">
        <v>53213.14</v>
      </c>
      <c r="M27" s="68">
        <v>11007</v>
      </c>
      <c r="N27" s="64">
        <v>44323</v>
      </c>
      <c r="O27" s="63" t="s">
        <v>34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122">
        <v>7</v>
      </c>
      <c r="C28" s="46" t="s">
        <v>134</v>
      </c>
      <c r="D28" s="68">
        <v>531.6</v>
      </c>
      <c r="E28" s="66">
        <v>4935.68</v>
      </c>
      <c r="F28" s="89">
        <f t="shared" si="1"/>
        <v>-0.89229447614107882</v>
      </c>
      <c r="G28" s="68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8">
        <v>5702.58</v>
      </c>
      <c r="M28" s="68">
        <v>994</v>
      </c>
      <c r="N28" s="64">
        <v>44358</v>
      </c>
      <c r="O28" s="63" t="s">
        <v>27</v>
      </c>
      <c r="P28" s="60"/>
      <c r="Q28" s="98"/>
      <c r="R28" s="98"/>
      <c r="S28" s="98"/>
      <c r="T28" s="98"/>
      <c r="U28" s="98"/>
      <c r="V28" s="99"/>
      <c r="W28" s="99"/>
      <c r="X28" s="100"/>
      <c r="Y28" s="59"/>
      <c r="Z28" s="100"/>
    </row>
    <row r="29" spans="1:26" ht="25.35" customHeight="1">
      <c r="A29" s="62">
        <v>15</v>
      </c>
      <c r="B29" s="122">
        <v>11</v>
      </c>
      <c r="C29" s="46" t="s">
        <v>108</v>
      </c>
      <c r="D29" s="68">
        <v>523</v>
      </c>
      <c r="E29" s="68">
        <v>1339</v>
      </c>
      <c r="F29" s="89">
        <f t="shared" si="1"/>
        <v>-0.60941000746825991</v>
      </c>
      <c r="G29" s="68">
        <v>113</v>
      </c>
      <c r="H29" s="66" t="s">
        <v>30</v>
      </c>
      <c r="I29" s="66" t="s">
        <v>30</v>
      </c>
      <c r="J29" s="66">
        <v>2</v>
      </c>
      <c r="K29" s="66">
        <v>5</v>
      </c>
      <c r="L29" s="68">
        <v>14566</v>
      </c>
      <c r="M29" s="68">
        <v>2357</v>
      </c>
      <c r="N29" s="64">
        <v>44337</v>
      </c>
      <c r="O29" s="63" t="s">
        <v>31</v>
      </c>
      <c r="P29" s="60"/>
      <c r="Q29" s="98"/>
      <c r="R29" s="98"/>
      <c r="S29" s="98"/>
      <c r="T29" s="98"/>
      <c r="U29" s="98"/>
      <c r="V29" s="99"/>
      <c r="W29" s="99"/>
      <c r="X29" s="100"/>
      <c r="Y29" s="59"/>
      <c r="Z29" s="100"/>
    </row>
    <row r="30" spans="1:26" ht="25.35" customHeight="1">
      <c r="A30" s="62">
        <v>16</v>
      </c>
      <c r="B30" s="122">
        <v>9</v>
      </c>
      <c r="C30" s="85" t="s">
        <v>111</v>
      </c>
      <c r="D30" s="68">
        <v>435.38</v>
      </c>
      <c r="E30" s="68">
        <v>1463.99</v>
      </c>
      <c r="F30" s="89">
        <f t="shared" si="1"/>
        <v>-0.70260725824629955</v>
      </c>
      <c r="G30" s="68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8">
        <v>8577.08</v>
      </c>
      <c r="M30" s="68">
        <v>1476</v>
      </c>
      <c r="N30" s="64">
        <v>44344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98"/>
      <c r="Y30" s="59"/>
      <c r="Z30" s="100"/>
    </row>
    <row r="31" spans="1:26" ht="25.35" customHeight="1">
      <c r="A31" s="62">
        <v>17</v>
      </c>
      <c r="B31" s="123">
        <v>14</v>
      </c>
      <c r="C31" s="85" t="s">
        <v>75</v>
      </c>
      <c r="D31" s="68">
        <v>334.98</v>
      </c>
      <c r="E31" s="68">
        <v>583.85</v>
      </c>
      <c r="F31" s="89">
        <f t="shared" si="1"/>
        <v>-0.4262567440267192</v>
      </c>
      <c r="G31" s="68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8">
        <v>25976.38</v>
      </c>
      <c r="M31" s="68">
        <v>4334</v>
      </c>
      <c r="N31" s="64">
        <v>44323</v>
      </c>
      <c r="O31" s="63" t="s">
        <v>34</v>
      </c>
      <c r="P31" s="60"/>
      <c r="R31" s="65"/>
      <c r="T31" s="60"/>
      <c r="U31" s="59"/>
      <c r="V31" s="59"/>
      <c r="W31" s="59"/>
      <c r="X31" s="60"/>
      <c r="Y31" s="59"/>
      <c r="Z31" s="59"/>
    </row>
    <row r="32" spans="1:26" ht="25.35" customHeight="1">
      <c r="A32" s="62">
        <v>18</v>
      </c>
      <c r="B32" s="123">
        <v>21</v>
      </c>
      <c r="C32" s="67" t="s">
        <v>47</v>
      </c>
      <c r="D32" s="68">
        <v>328.5</v>
      </c>
      <c r="E32" s="68">
        <v>305.64999999999998</v>
      </c>
      <c r="F32" s="89">
        <f t="shared" si="1"/>
        <v>7.4758710943890153E-2</v>
      </c>
      <c r="G32" s="68">
        <v>199</v>
      </c>
      <c r="H32" s="66">
        <v>13</v>
      </c>
      <c r="I32" s="66">
        <f>G32/H32</f>
        <v>15.307692307692308</v>
      </c>
      <c r="J32" s="66">
        <v>3</v>
      </c>
      <c r="K32" s="66" t="s">
        <v>30</v>
      </c>
      <c r="L32" s="68">
        <v>66897.87</v>
      </c>
      <c r="M32" s="68">
        <v>14536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60"/>
      <c r="Y32" s="59"/>
      <c r="Z32" s="59"/>
    </row>
    <row r="33" spans="1:26" ht="25.35" customHeight="1">
      <c r="A33" s="62">
        <v>19</v>
      </c>
      <c r="B33" s="122">
        <v>22</v>
      </c>
      <c r="C33" s="67" t="s">
        <v>44</v>
      </c>
      <c r="D33" s="68">
        <v>320.60000000000002</v>
      </c>
      <c r="E33" s="68">
        <v>279</v>
      </c>
      <c r="F33" s="89">
        <f t="shared" si="1"/>
        <v>0.14910394265232982</v>
      </c>
      <c r="G33" s="68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8">
        <v>23098.42</v>
      </c>
      <c r="M33" s="68">
        <v>4180</v>
      </c>
      <c r="N33" s="64">
        <v>44316</v>
      </c>
      <c r="O33" s="63" t="s">
        <v>43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122">
        <v>19</v>
      </c>
      <c r="C34" s="92" t="s">
        <v>99</v>
      </c>
      <c r="D34" s="68">
        <v>297.60000000000002</v>
      </c>
      <c r="E34" s="68">
        <v>371</v>
      </c>
      <c r="F34" s="89">
        <f>(D34-E34)/E34</f>
        <v>-0.19784366576819401</v>
      </c>
      <c r="G34" s="68">
        <v>51</v>
      </c>
      <c r="H34" s="66" t="s">
        <v>30</v>
      </c>
      <c r="I34" s="66" t="s">
        <v>30</v>
      </c>
      <c r="J34" s="66">
        <v>3</v>
      </c>
      <c r="K34" s="66">
        <v>6</v>
      </c>
      <c r="L34" s="68">
        <v>4235.92</v>
      </c>
      <c r="M34" s="68">
        <v>822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59"/>
      <c r="X34" s="100"/>
      <c r="Y34" s="100"/>
      <c r="Z34" s="99"/>
    </row>
    <row r="35" spans="1:26" ht="25.35" customHeight="1">
      <c r="A35" s="16"/>
      <c r="B35" s="16"/>
      <c r="C35" s="39" t="s">
        <v>86</v>
      </c>
      <c r="D35" s="61">
        <f>SUM(D23:D34)</f>
        <v>92392.63</v>
      </c>
      <c r="E35" s="61">
        <f>SUM(E23:E34)</f>
        <v>120402.34999999999</v>
      </c>
      <c r="F35" s="108">
        <f>(D35-E35)/E35</f>
        <v>-0.23263432981166887</v>
      </c>
      <c r="G35" s="61">
        <f>SUM(G23:G34)</f>
        <v>17996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122">
        <v>15</v>
      </c>
      <c r="C37" s="46" t="s">
        <v>119</v>
      </c>
      <c r="D37" s="68">
        <v>274.33999999999997</v>
      </c>
      <c r="E37" s="68">
        <v>556</v>
      </c>
      <c r="F37" s="89">
        <f>(D37-E37)/E37</f>
        <v>-0.50658273381294971</v>
      </c>
      <c r="G37" s="68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8">
        <v>4127.3900000000003</v>
      </c>
      <c r="M37" s="68">
        <v>817</v>
      </c>
      <c r="N37" s="64">
        <v>44344</v>
      </c>
      <c r="O37" s="63" t="s">
        <v>120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122">
        <v>17</v>
      </c>
      <c r="C38" s="87" t="s">
        <v>76</v>
      </c>
      <c r="D38" s="68">
        <v>258</v>
      </c>
      <c r="E38" s="68">
        <v>469.5</v>
      </c>
      <c r="F38" s="89">
        <f>(D38-E38)/E38</f>
        <v>-0.45047923322683708</v>
      </c>
      <c r="G38" s="68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8">
        <v>22867</v>
      </c>
      <c r="M38" s="68">
        <v>4013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100"/>
      <c r="X38" s="100"/>
      <c r="Y38" s="59"/>
      <c r="Z38" s="99"/>
    </row>
    <row r="39" spans="1:26" ht="25.35" customHeight="1">
      <c r="A39" s="62">
        <v>23</v>
      </c>
      <c r="B39" s="66" t="s">
        <v>30</v>
      </c>
      <c r="C39" s="67" t="s">
        <v>164</v>
      </c>
      <c r="D39" s="68">
        <v>164</v>
      </c>
      <c r="E39" s="66" t="s">
        <v>30</v>
      </c>
      <c r="F39" s="66" t="s">
        <v>30</v>
      </c>
      <c r="G39" s="68">
        <v>99</v>
      </c>
      <c r="H39" s="50">
        <v>8</v>
      </c>
      <c r="I39" s="66">
        <f>G39/H39</f>
        <v>12.375</v>
      </c>
      <c r="J39" s="66">
        <v>2</v>
      </c>
      <c r="K39" s="66" t="s">
        <v>30</v>
      </c>
      <c r="L39" s="68">
        <v>24453</v>
      </c>
      <c r="M39" s="68">
        <v>5378</v>
      </c>
      <c r="N39" s="64">
        <v>44099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100"/>
      <c r="Z39" s="59"/>
    </row>
    <row r="40" spans="1:26" ht="25.35" customHeight="1">
      <c r="A40" s="62">
        <v>24</v>
      </c>
      <c r="B40" s="122">
        <v>13</v>
      </c>
      <c r="C40" s="46" t="s">
        <v>52</v>
      </c>
      <c r="D40" s="68">
        <v>155.5</v>
      </c>
      <c r="E40" s="68">
        <v>643.83000000000004</v>
      </c>
      <c r="F40" s="89">
        <f>(D40-E40)/E40</f>
        <v>-0.75847661649814391</v>
      </c>
      <c r="G40" s="68">
        <v>34</v>
      </c>
      <c r="H40" s="50">
        <v>7</v>
      </c>
      <c r="I40" s="66">
        <f>G40/H40</f>
        <v>4.8571428571428568</v>
      </c>
      <c r="J40" s="66">
        <v>2</v>
      </c>
      <c r="K40" s="66">
        <v>8</v>
      </c>
      <c r="L40" s="68">
        <v>43990</v>
      </c>
      <c r="M40" s="68">
        <v>9142</v>
      </c>
      <c r="N40" s="64">
        <v>44316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100"/>
      <c r="Y40" s="59"/>
      <c r="Z40" s="99"/>
    </row>
    <row r="41" spans="1:26" ht="25.35" customHeight="1">
      <c r="A41" s="62">
        <v>25</v>
      </c>
      <c r="B41" s="69" t="s">
        <v>30</v>
      </c>
      <c r="C41" s="85" t="s">
        <v>165</v>
      </c>
      <c r="D41" s="68">
        <v>134</v>
      </c>
      <c r="E41" s="66" t="s">
        <v>30</v>
      </c>
      <c r="F41" s="66" t="s">
        <v>30</v>
      </c>
      <c r="G41" s="68">
        <v>67</v>
      </c>
      <c r="H41" s="50">
        <v>10</v>
      </c>
      <c r="I41" s="66">
        <f t="shared" ref="I41:I46" si="2">G41/H41</f>
        <v>6.7</v>
      </c>
      <c r="J41" s="66">
        <v>3</v>
      </c>
      <c r="K41" s="66" t="s">
        <v>30</v>
      </c>
      <c r="L41" s="68">
        <v>72878.19</v>
      </c>
      <c r="M41" s="68">
        <v>15155</v>
      </c>
      <c r="N41" s="64">
        <v>44092</v>
      </c>
      <c r="O41" s="63" t="s">
        <v>34</v>
      </c>
      <c r="P41" s="60"/>
      <c r="Q41" s="98"/>
      <c r="R41" s="98"/>
      <c r="S41" s="98"/>
      <c r="T41" s="98"/>
      <c r="U41" s="98"/>
      <c r="V41" s="99"/>
      <c r="W41" s="99"/>
      <c r="X41" s="109"/>
      <c r="Y41" s="59"/>
      <c r="Z41" s="100"/>
    </row>
    <row r="42" spans="1:26" ht="25.35" customHeight="1">
      <c r="A42" s="62">
        <v>26</v>
      </c>
      <c r="B42" s="122">
        <v>12</v>
      </c>
      <c r="C42" s="46" t="s">
        <v>124</v>
      </c>
      <c r="D42" s="68">
        <v>69.44</v>
      </c>
      <c r="E42" s="66">
        <v>887.18</v>
      </c>
      <c r="F42" s="89">
        <f>(D42-E42)/E42</f>
        <v>-0.92172952501183536</v>
      </c>
      <c r="G42" s="68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8">
        <v>3280.5</v>
      </c>
      <c r="M42" s="68">
        <v>578</v>
      </c>
      <c r="N42" s="64">
        <v>44351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66" t="s">
        <v>30</v>
      </c>
      <c r="C43" s="85" t="s">
        <v>135</v>
      </c>
      <c r="D43" s="68">
        <v>62</v>
      </c>
      <c r="E43" s="66" t="s">
        <v>30</v>
      </c>
      <c r="F43" s="66" t="s">
        <v>30</v>
      </c>
      <c r="G43" s="68">
        <v>31</v>
      </c>
      <c r="H43" s="50">
        <v>6</v>
      </c>
      <c r="I43" s="66">
        <f t="shared" si="2"/>
        <v>5.166666666666667</v>
      </c>
      <c r="J43" s="66">
        <v>2</v>
      </c>
      <c r="K43" s="66" t="s">
        <v>30</v>
      </c>
      <c r="L43" s="68">
        <v>150464</v>
      </c>
      <c r="M43" s="68">
        <v>30429</v>
      </c>
      <c r="N43" s="64">
        <v>43721</v>
      </c>
      <c r="O43" s="63" t="s">
        <v>27</v>
      </c>
      <c r="P43" s="60"/>
      <c r="Q43" s="98"/>
      <c r="R43" s="98"/>
      <c r="S43" s="98"/>
      <c r="T43" s="98"/>
      <c r="U43" s="98"/>
      <c r="V43" s="99"/>
      <c r="W43" s="99"/>
      <c r="X43" s="100"/>
      <c r="Y43" s="100"/>
      <c r="Z43" s="59"/>
    </row>
    <row r="44" spans="1:26" ht="25.35" customHeight="1">
      <c r="A44" s="62">
        <v>28</v>
      </c>
      <c r="B44" s="90">
        <v>27</v>
      </c>
      <c r="C44" s="85" t="s">
        <v>144</v>
      </c>
      <c r="D44" s="68">
        <v>22.5</v>
      </c>
      <c r="E44" s="66">
        <v>42.5</v>
      </c>
      <c r="F44" s="89">
        <f>(D44-E44)/E44</f>
        <v>-0.47058823529411764</v>
      </c>
      <c r="G44" s="68">
        <v>5</v>
      </c>
      <c r="H44" s="50">
        <v>2</v>
      </c>
      <c r="I44" s="66">
        <f t="shared" si="2"/>
        <v>2.5</v>
      </c>
      <c r="J44" s="66">
        <v>1</v>
      </c>
      <c r="K44" s="66">
        <v>3</v>
      </c>
      <c r="L44" s="68">
        <v>79</v>
      </c>
      <c r="M44" s="68">
        <v>17</v>
      </c>
      <c r="N44" s="64">
        <v>44351</v>
      </c>
      <c r="O44" s="63" t="s">
        <v>101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69" t="s">
        <v>30</v>
      </c>
      <c r="C45" s="85" t="s">
        <v>92</v>
      </c>
      <c r="D45" s="68">
        <v>18</v>
      </c>
      <c r="E45" s="66" t="s">
        <v>30</v>
      </c>
      <c r="F45" s="66" t="s">
        <v>30</v>
      </c>
      <c r="G45" s="68">
        <v>3</v>
      </c>
      <c r="H45" s="66">
        <v>1</v>
      </c>
      <c r="I45" s="66">
        <f t="shared" si="2"/>
        <v>3</v>
      </c>
      <c r="J45" s="66">
        <v>1</v>
      </c>
      <c r="K45" s="66" t="s">
        <v>30</v>
      </c>
      <c r="L45" s="68">
        <v>7301.81</v>
      </c>
      <c r="M45" s="68">
        <v>1233</v>
      </c>
      <c r="N45" s="64">
        <v>44337</v>
      </c>
      <c r="O45" s="63" t="s">
        <v>27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123">
        <v>30</v>
      </c>
      <c r="C46" s="85" t="s">
        <v>155</v>
      </c>
      <c r="D46" s="68">
        <v>9.5</v>
      </c>
      <c r="E46" s="66">
        <v>9</v>
      </c>
      <c r="F46" s="89">
        <f>(D46-E46)/E46</f>
        <v>5.5555555555555552E-2</v>
      </c>
      <c r="G46" s="68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8">
        <v>18.5</v>
      </c>
      <c r="M46" s="68">
        <v>6</v>
      </c>
      <c r="N46" s="64">
        <v>44361</v>
      </c>
      <c r="O46" s="63" t="s">
        <v>101</v>
      </c>
      <c r="P46" s="60"/>
      <c r="R46" s="65"/>
      <c r="T46" s="60"/>
      <c r="U46" s="59"/>
      <c r="V46" s="59"/>
      <c r="W46" s="59"/>
      <c r="X46" s="60"/>
      <c r="Y46" s="59"/>
      <c r="Z46" s="59"/>
    </row>
    <row r="47" spans="1:26" ht="25.35" customHeight="1">
      <c r="A47" s="16"/>
      <c r="B47" s="16"/>
      <c r="C47" s="39" t="s">
        <v>117</v>
      </c>
      <c r="D47" s="61">
        <f>SUM(D35:D46)</f>
        <v>93559.91</v>
      </c>
      <c r="E47" s="61">
        <f>SUM(E35:E46)</f>
        <v>123010.35999999999</v>
      </c>
      <c r="F47" s="108">
        <f>(D47-E47)/E47</f>
        <v>-0.23941438753613911</v>
      </c>
      <c r="G47" s="61">
        <f>SUM(G35:G46)</f>
        <v>18345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124">
        <v>29</v>
      </c>
      <c r="C49" s="46" t="s">
        <v>66</v>
      </c>
      <c r="D49" s="68">
        <v>7</v>
      </c>
      <c r="E49" s="66">
        <v>24</v>
      </c>
      <c r="F49" s="89">
        <f>(D49-E49)/E49</f>
        <v>-0.70833333333333337</v>
      </c>
      <c r="G49" s="68">
        <v>1</v>
      </c>
      <c r="H49" s="50">
        <v>1</v>
      </c>
      <c r="I49" s="66">
        <f>G49/H49</f>
        <v>1</v>
      </c>
      <c r="J49" s="66">
        <v>1</v>
      </c>
      <c r="K49" s="66" t="s">
        <v>30</v>
      </c>
      <c r="L49" s="68">
        <v>49193</v>
      </c>
      <c r="M49" s="68">
        <v>9171</v>
      </c>
      <c r="N49" s="64">
        <v>43805</v>
      </c>
      <c r="O49" s="26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122">
        <v>16</v>
      </c>
      <c r="C50" s="46" t="s">
        <v>151</v>
      </c>
      <c r="D50" s="68"/>
      <c r="E50" s="66">
        <v>518</v>
      </c>
      <c r="F50" s="89">
        <f>(D50-E50)/E50</f>
        <v>-1</v>
      </c>
      <c r="G50" s="68"/>
      <c r="H50" s="66"/>
      <c r="I50" s="66" t="e">
        <f>G50/H50</f>
        <v>#DIV/0!</v>
      </c>
      <c r="J50" s="66"/>
      <c r="K50" s="66">
        <v>2</v>
      </c>
      <c r="L50" s="68">
        <v>1618</v>
      </c>
      <c r="M50" s="68">
        <v>888</v>
      </c>
      <c r="N50" s="64">
        <v>44358</v>
      </c>
      <c r="O50" s="63" t="s">
        <v>57</v>
      </c>
      <c r="P50" s="60"/>
      <c r="Q50" s="98"/>
      <c r="R50" s="98"/>
      <c r="S50" s="98"/>
      <c r="T50" s="98"/>
      <c r="U50" s="98"/>
      <c r="V50" s="99"/>
      <c r="W50" s="99"/>
      <c r="X50" s="100"/>
      <c r="Y50" s="100"/>
      <c r="Z50" s="59"/>
    </row>
    <row r="51" spans="1:26" ht="25.35" customHeight="1">
      <c r="A51" s="62">
        <v>33</v>
      </c>
      <c r="B51" s="122">
        <v>24</v>
      </c>
      <c r="C51" s="67" t="s">
        <v>56</v>
      </c>
      <c r="D51" s="68"/>
      <c r="E51" s="68">
        <v>206</v>
      </c>
      <c r="F51" s="89">
        <f>(D51-E51)/E51</f>
        <v>-1</v>
      </c>
      <c r="G51" s="68"/>
      <c r="H51" s="66"/>
      <c r="I51" s="66" t="e">
        <f>G51/H51</f>
        <v>#DIV/0!</v>
      </c>
      <c r="J51" s="66"/>
      <c r="K51" s="66">
        <v>8</v>
      </c>
      <c r="L51" s="68">
        <v>27465.919999999998</v>
      </c>
      <c r="M51" s="68">
        <v>4839</v>
      </c>
      <c r="N51" s="64">
        <v>44316</v>
      </c>
      <c r="O51" s="26" t="s">
        <v>57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5.35" customHeight="1">
      <c r="A52" s="16"/>
      <c r="B52" s="16"/>
      <c r="C52" s="39" t="s">
        <v>168</v>
      </c>
      <c r="D52" s="61">
        <f>SUM(D47:D51)</f>
        <v>93566.91</v>
      </c>
      <c r="E52" s="61">
        <f>SUM(E47:E51)</f>
        <v>123758.35999999999</v>
      </c>
      <c r="F52" s="93">
        <f>(D52-E52)/E52</f>
        <v>-0.24395483262706444</v>
      </c>
      <c r="G52" s="61">
        <f>SUM(G47:G51)</f>
        <v>18346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A42" sqref="A42:XFD42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1.44140625" style="58" customWidth="1"/>
    <col min="24" max="24" width="13.66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148</v>
      </c>
      <c r="F1" s="2"/>
      <c r="G1" s="2"/>
      <c r="H1" s="2"/>
      <c r="I1" s="2"/>
    </row>
    <row r="2" spans="1:26" ht="19.5" customHeight="1">
      <c r="E2" s="2" t="s">
        <v>149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2"/>
      <c r="B5" s="202"/>
      <c r="C5" s="205" t="s">
        <v>0</v>
      </c>
      <c r="D5" s="3"/>
      <c r="E5" s="3"/>
      <c r="F5" s="205" t="s">
        <v>3</v>
      </c>
      <c r="G5" s="3"/>
      <c r="H5" s="205" t="s">
        <v>5</v>
      </c>
      <c r="I5" s="205" t="s">
        <v>6</v>
      </c>
      <c r="J5" s="205" t="s">
        <v>7</v>
      </c>
      <c r="K5" s="205" t="s">
        <v>8</v>
      </c>
      <c r="L5" s="205" t="s">
        <v>10</v>
      </c>
      <c r="M5" s="205" t="s">
        <v>9</v>
      </c>
      <c r="N5" s="205" t="s">
        <v>11</v>
      </c>
      <c r="O5" s="205" t="s">
        <v>12</v>
      </c>
    </row>
    <row r="6" spans="1:26">
      <c r="A6" s="203"/>
      <c r="B6" s="203"/>
      <c r="C6" s="206"/>
      <c r="D6" s="4" t="s">
        <v>146</v>
      </c>
      <c r="E6" s="4" t="s">
        <v>139</v>
      </c>
      <c r="F6" s="206"/>
      <c r="G6" s="4" t="s">
        <v>146</v>
      </c>
      <c r="H6" s="206"/>
      <c r="I6" s="206"/>
      <c r="J6" s="206"/>
      <c r="K6" s="206"/>
      <c r="L6" s="206"/>
      <c r="M6" s="206"/>
      <c r="N6" s="206"/>
      <c r="O6" s="206"/>
    </row>
    <row r="7" spans="1:26">
      <c r="A7" s="203"/>
      <c r="B7" s="203"/>
      <c r="C7" s="206"/>
      <c r="D7" s="4" t="s">
        <v>1</v>
      </c>
      <c r="E7" s="4" t="s">
        <v>1</v>
      </c>
      <c r="F7" s="206"/>
      <c r="G7" s="4" t="s">
        <v>4</v>
      </c>
      <c r="H7" s="206"/>
      <c r="I7" s="206"/>
      <c r="J7" s="206"/>
      <c r="K7" s="206"/>
      <c r="L7" s="206"/>
      <c r="M7" s="206"/>
      <c r="N7" s="206"/>
      <c r="O7" s="206"/>
    </row>
    <row r="8" spans="1:26" ht="18" customHeight="1" thickBot="1">
      <c r="A8" s="204"/>
      <c r="B8" s="204"/>
      <c r="C8" s="207"/>
      <c r="D8" s="5" t="s">
        <v>2</v>
      </c>
      <c r="E8" s="5" t="s">
        <v>2</v>
      </c>
      <c r="F8" s="207"/>
      <c r="G8" s="6"/>
      <c r="H8" s="207"/>
      <c r="I8" s="207"/>
      <c r="J8" s="207"/>
      <c r="K8" s="207"/>
      <c r="L8" s="207"/>
      <c r="M8" s="207"/>
      <c r="N8" s="207"/>
      <c r="O8" s="207"/>
      <c r="R8" s="8"/>
    </row>
    <row r="9" spans="1:26" ht="15" customHeight="1">
      <c r="A9" s="202"/>
      <c r="B9" s="202"/>
      <c r="C9" s="205" t="s">
        <v>13</v>
      </c>
      <c r="D9" s="114"/>
      <c r="E9" s="114"/>
      <c r="F9" s="205" t="s">
        <v>15</v>
      </c>
      <c r="G9" s="114"/>
      <c r="H9" s="9" t="s">
        <v>18</v>
      </c>
      <c r="I9" s="20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5" t="s">
        <v>26</v>
      </c>
      <c r="R9" s="8"/>
    </row>
    <row r="10" spans="1:26">
      <c r="A10" s="203"/>
      <c r="B10" s="203"/>
      <c r="C10" s="206"/>
      <c r="D10" s="115" t="s">
        <v>147</v>
      </c>
      <c r="E10" s="115" t="s">
        <v>140</v>
      </c>
      <c r="F10" s="206"/>
      <c r="G10" s="115" t="s">
        <v>147</v>
      </c>
      <c r="H10" s="4" t="s">
        <v>17</v>
      </c>
      <c r="I10" s="20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6"/>
      <c r="R10" s="8"/>
    </row>
    <row r="11" spans="1:26">
      <c r="A11" s="203"/>
      <c r="B11" s="203"/>
      <c r="C11" s="206"/>
      <c r="D11" s="115" t="s">
        <v>14</v>
      </c>
      <c r="E11" s="4" t="s">
        <v>14</v>
      </c>
      <c r="F11" s="206"/>
      <c r="G11" s="115" t="s">
        <v>16</v>
      </c>
      <c r="H11" s="6"/>
      <c r="I11" s="206"/>
      <c r="J11" s="6"/>
      <c r="K11" s="6"/>
      <c r="L11" s="12" t="s">
        <v>2</v>
      </c>
      <c r="M11" s="4" t="s">
        <v>17</v>
      </c>
      <c r="N11" s="6"/>
      <c r="O11" s="206"/>
      <c r="R11" s="60"/>
      <c r="T11" s="60"/>
      <c r="U11" s="59"/>
    </row>
    <row r="12" spans="1:26" ht="15.6" customHeight="1" thickBot="1">
      <c r="A12" s="203"/>
      <c r="B12" s="204"/>
      <c r="C12" s="207"/>
      <c r="D12" s="116"/>
      <c r="E12" s="5" t="s">
        <v>2</v>
      </c>
      <c r="F12" s="207"/>
      <c r="G12" s="116" t="s">
        <v>17</v>
      </c>
      <c r="H12" s="32"/>
      <c r="I12" s="207"/>
      <c r="J12" s="32"/>
      <c r="K12" s="32"/>
      <c r="L12" s="32"/>
      <c r="M12" s="32"/>
      <c r="N12" s="32"/>
      <c r="O12" s="207"/>
      <c r="R12" s="60"/>
      <c r="T12" s="60"/>
      <c r="U12" s="59"/>
      <c r="V12" s="59"/>
      <c r="X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123</v>
      </c>
      <c r="D13" s="68">
        <v>29663.89</v>
      </c>
      <c r="E13" s="66">
        <v>34372.480000000003</v>
      </c>
      <c r="F13" s="89">
        <f>(D13-E13)/E13</f>
        <v>-0.13698720604390499</v>
      </c>
      <c r="G13" s="68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8">
        <v>68180.89</v>
      </c>
      <c r="M13" s="68">
        <v>10867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68</v>
      </c>
      <c r="C14" s="46" t="s">
        <v>133</v>
      </c>
      <c r="D14" s="68">
        <v>28861.62</v>
      </c>
      <c r="E14" s="66" t="s">
        <v>30</v>
      </c>
      <c r="F14" s="89" t="s">
        <v>30</v>
      </c>
      <c r="G14" s="68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8">
        <v>30050.26</v>
      </c>
      <c r="M14" s="68">
        <v>6613</v>
      </c>
      <c r="N14" s="64">
        <v>44358</v>
      </c>
      <c r="O14" s="63" t="s">
        <v>74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62">
        <v>2</v>
      </c>
      <c r="C15" s="46" t="s">
        <v>126</v>
      </c>
      <c r="D15" s="68">
        <v>19118.02</v>
      </c>
      <c r="E15" s="66">
        <v>16922.28</v>
      </c>
      <c r="F15" s="89">
        <f>(D15-E15)/E15</f>
        <v>0.12975438297912584</v>
      </c>
      <c r="G15" s="68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8">
        <v>36874</v>
      </c>
      <c r="M15" s="68">
        <v>8431</v>
      </c>
      <c r="N15" s="64">
        <v>44351</v>
      </c>
      <c r="O15" s="63" t="s">
        <v>53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62">
        <v>3</v>
      </c>
      <c r="C16" s="46" t="s">
        <v>112</v>
      </c>
      <c r="D16" s="68">
        <v>17519.25</v>
      </c>
      <c r="E16" s="68">
        <v>15746.63</v>
      </c>
      <c r="F16" s="89">
        <f>(D16-E16)/E16</f>
        <v>0.11257138829070099</v>
      </c>
      <c r="G16" s="68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8">
        <v>78524</v>
      </c>
      <c r="M16" s="68">
        <v>12065</v>
      </c>
      <c r="N16" s="64">
        <v>44344</v>
      </c>
      <c r="O16" s="63" t="s">
        <v>114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62">
        <v>4</v>
      </c>
      <c r="C17" s="46" t="s">
        <v>94</v>
      </c>
      <c r="D17" s="68">
        <v>6523.11</v>
      </c>
      <c r="E17" s="68">
        <v>4756.13</v>
      </c>
      <c r="F17" s="89">
        <f>(D17-E17)/E17</f>
        <v>0.37151633786292626</v>
      </c>
      <c r="G17" s="68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8">
        <v>48644</v>
      </c>
      <c r="M17" s="68">
        <v>10498</v>
      </c>
      <c r="N17" s="64">
        <v>44337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59"/>
      <c r="Z17" s="100"/>
    </row>
    <row r="18" spans="1:26" ht="25.35" customHeight="1">
      <c r="A18" s="62">
        <v>6</v>
      </c>
      <c r="B18" s="62">
        <v>5</v>
      </c>
      <c r="C18" s="46" t="s">
        <v>113</v>
      </c>
      <c r="D18" s="68">
        <v>5388.86</v>
      </c>
      <c r="E18" s="68">
        <v>4586.4399999999996</v>
      </c>
      <c r="F18" s="89">
        <f>(D18-E18)/E18</f>
        <v>0.17495486695563447</v>
      </c>
      <c r="G18" s="68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8">
        <v>19278</v>
      </c>
      <c r="M18" s="68">
        <v>3325</v>
      </c>
      <c r="N18" s="64">
        <v>44344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59"/>
      <c r="Z18" s="100"/>
    </row>
    <row r="19" spans="1:26" ht="25.35" customHeight="1">
      <c r="A19" s="62">
        <v>7</v>
      </c>
      <c r="B19" s="122" t="s">
        <v>68</v>
      </c>
      <c r="C19" s="46" t="s">
        <v>134</v>
      </c>
      <c r="D19" s="68">
        <v>4935.68</v>
      </c>
      <c r="E19" s="66" t="s">
        <v>30</v>
      </c>
      <c r="F19" s="89" t="s">
        <v>30</v>
      </c>
      <c r="G19" s="68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8">
        <v>5170.9799999999996</v>
      </c>
      <c r="M19" s="68">
        <v>868</v>
      </c>
      <c r="N19" s="64">
        <v>44358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59"/>
      <c r="Z19" s="100"/>
    </row>
    <row r="20" spans="1:26" ht="25.35" customHeight="1">
      <c r="A20" s="62">
        <v>8</v>
      </c>
      <c r="B20" s="62">
        <v>6</v>
      </c>
      <c r="C20" s="46" t="s">
        <v>80</v>
      </c>
      <c r="D20" s="68">
        <v>2630.9</v>
      </c>
      <c r="E20" s="68">
        <v>2582.11</v>
      </c>
      <c r="F20" s="89">
        <f>(D20-E20)/E20</f>
        <v>1.8895399498859444E-2</v>
      </c>
      <c r="G20" s="68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8">
        <v>50466.36</v>
      </c>
      <c r="M20" s="68">
        <v>7921</v>
      </c>
      <c r="N20" s="64">
        <v>44330</v>
      </c>
      <c r="O20" s="26" t="s">
        <v>27</v>
      </c>
      <c r="P20" s="60"/>
      <c r="Q20" s="98"/>
      <c r="R20" s="98"/>
      <c r="S20" s="98"/>
      <c r="T20" s="98"/>
      <c r="U20" s="98"/>
      <c r="V20" s="99"/>
      <c r="W20" s="99"/>
      <c r="X20" s="100"/>
      <c r="Y20" s="59"/>
      <c r="Z20" s="100"/>
    </row>
    <row r="21" spans="1:26" ht="25.35" customHeight="1">
      <c r="A21" s="62">
        <v>9</v>
      </c>
      <c r="B21" s="62">
        <v>10</v>
      </c>
      <c r="C21" s="85" t="s">
        <v>111</v>
      </c>
      <c r="D21" s="68">
        <v>1463.99</v>
      </c>
      <c r="E21" s="68">
        <v>1421.59</v>
      </c>
      <c r="F21" s="89">
        <f>(D21-E21)/E21</f>
        <v>2.9825758481700135E-2</v>
      </c>
      <c r="G21" s="68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8">
        <v>8141.7</v>
      </c>
      <c r="M21" s="68">
        <v>1392</v>
      </c>
      <c r="N21" s="64">
        <v>44344</v>
      </c>
      <c r="O21" s="63" t="s">
        <v>27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9</v>
      </c>
      <c r="C22" s="46" t="s">
        <v>70</v>
      </c>
      <c r="D22" s="68">
        <v>1418.53</v>
      </c>
      <c r="E22" s="68">
        <v>1545.95</v>
      </c>
      <c r="F22" s="89">
        <f>(D22-E22)/E22</f>
        <v>-8.2421811830913072E-2</v>
      </c>
      <c r="G22" s="68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8">
        <v>52432.09</v>
      </c>
      <c r="M22" s="68">
        <v>10847</v>
      </c>
      <c r="N22" s="64">
        <v>44323</v>
      </c>
      <c r="O22" s="63" t="s">
        <v>34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117523.84999999999</v>
      </c>
      <c r="E23" s="61">
        <f>SUM(E13:E22)</f>
        <v>81933.61</v>
      </c>
      <c r="F23" s="108">
        <f>(D23-E23)/E23</f>
        <v>0.43437900514819244</v>
      </c>
      <c r="G23" s="61">
        <f>SUM(G13:G22)</f>
        <v>22367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13</v>
      </c>
      <c r="C25" s="46" t="s">
        <v>108</v>
      </c>
      <c r="D25" s="68">
        <v>1339</v>
      </c>
      <c r="E25" s="68">
        <v>1079</v>
      </c>
      <c r="F25" s="89">
        <f>(D25-E25)/E25</f>
        <v>0.24096385542168675</v>
      </c>
      <c r="G25" s="68">
        <v>203</v>
      </c>
      <c r="H25" s="66" t="s">
        <v>30</v>
      </c>
      <c r="I25" s="66" t="s">
        <v>30</v>
      </c>
      <c r="J25" s="66">
        <v>3</v>
      </c>
      <c r="K25" s="66">
        <v>4</v>
      </c>
      <c r="L25" s="68">
        <v>14043</v>
      </c>
      <c r="M25" s="68">
        <v>2244</v>
      </c>
      <c r="N25" s="64">
        <v>44337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68</v>
      </c>
      <c r="C26" s="46" t="s">
        <v>177</v>
      </c>
      <c r="D26" s="68">
        <v>1156</v>
      </c>
      <c r="E26" s="66" t="s">
        <v>30</v>
      </c>
      <c r="F26" s="89" t="s">
        <v>30</v>
      </c>
      <c r="G26" s="68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8">
        <v>1156</v>
      </c>
      <c r="M26" s="68">
        <v>208</v>
      </c>
      <c r="N26" s="64">
        <v>44358</v>
      </c>
      <c r="O26" s="63" t="s">
        <v>57</v>
      </c>
      <c r="P26" s="60"/>
      <c r="Q26" s="98"/>
      <c r="R26" s="98"/>
      <c r="S26" s="98"/>
      <c r="T26" s="98"/>
      <c r="U26" s="98"/>
      <c r="V26" s="99"/>
      <c r="W26" s="100"/>
      <c r="X26" s="99"/>
      <c r="Y26" s="59"/>
      <c r="Z26" s="100"/>
    </row>
    <row r="27" spans="1:26" ht="25.35" customHeight="1">
      <c r="A27" s="62">
        <v>13</v>
      </c>
      <c r="B27" s="62">
        <v>7</v>
      </c>
      <c r="C27" s="46" t="s">
        <v>124</v>
      </c>
      <c r="D27" s="68">
        <v>887.18</v>
      </c>
      <c r="E27" s="66">
        <v>2161.0300000000002</v>
      </c>
      <c r="F27" s="89">
        <f>(D27-E27)/E27</f>
        <v>-0.58946428323530919</v>
      </c>
      <c r="G27" s="68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8">
        <v>3211.06</v>
      </c>
      <c r="M27" s="68">
        <v>567</v>
      </c>
      <c r="N27" s="64">
        <v>44351</v>
      </c>
      <c r="O27" s="63" t="s">
        <v>27</v>
      </c>
      <c r="P27" s="60"/>
      <c r="Q27" s="98"/>
      <c r="R27" s="98"/>
      <c r="S27" s="98"/>
      <c r="T27" s="98"/>
      <c r="U27" s="98"/>
      <c r="V27" s="99"/>
      <c r="W27" s="100"/>
      <c r="X27" s="99"/>
      <c r="Y27" s="59"/>
      <c r="Z27" s="100"/>
    </row>
    <row r="28" spans="1:26" ht="25.35" customHeight="1">
      <c r="A28" s="62">
        <v>14</v>
      </c>
      <c r="B28" s="62">
        <v>14</v>
      </c>
      <c r="C28" s="46" t="s">
        <v>52</v>
      </c>
      <c r="D28" s="68">
        <v>643.83000000000004</v>
      </c>
      <c r="E28" s="68">
        <v>772.07</v>
      </c>
      <c r="F28" s="89">
        <f>(D28-E28)/E28</f>
        <v>-0.16609892885360136</v>
      </c>
      <c r="G28" s="68">
        <v>135</v>
      </c>
      <c r="H28" s="50">
        <v>18</v>
      </c>
      <c r="I28" s="66">
        <f t="shared" si="1"/>
        <v>7.5</v>
      </c>
      <c r="J28" s="66">
        <v>2</v>
      </c>
      <c r="K28" s="66">
        <v>7</v>
      </c>
      <c r="L28" s="68">
        <v>43834</v>
      </c>
      <c r="M28" s="68">
        <v>9108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100"/>
      <c r="Y28" s="59"/>
      <c r="Z28" s="99"/>
    </row>
    <row r="29" spans="1:26" ht="25.35" customHeight="1">
      <c r="A29" s="62">
        <v>15</v>
      </c>
      <c r="B29" s="62">
        <v>17</v>
      </c>
      <c r="C29" s="46" t="s">
        <v>75</v>
      </c>
      <c r="D29" s="68">
        <v>583.85</v>
      </c>
      <c r="E29" s="68">
        <v>404.89</v>
      </c>
      <c r="F29" s="89">
        <f>(D29-E29)/E29</f>
        <v>0.44199659166687261</v>
      </c>
      <c r="G29" s="68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8">
        <v>25641.4</v>
      </c>
      <c r="M29" s="68">
        <v>4270</v>
      </c>
      <c r="N29" s="64">
        <v>44323</v>
      </c>
      <c r="O29" s="63" t="s">
        <v>34</v>
      </c>
      <c r="P29" s="60"/>
      <c r="Q29" s="98"/>
      <c r="R29" s="98"/>
      <c r="S29" s="98"/>
      <c r="T29" s="98"/>
      <c r="U29" s="98"/>
      <c r="V29" s="99"/>
      <c r="W29" s="100"/>
      <c r="X29" s="100"/>
      <c r="Y29" s="59"/>
      <c r="Z29" s="99"/>
    </row>
    <row r="30" spans="1:26" ht="25.35" customHeight="1">
      <c r="A30" s="62">
        <v>16</v>
      </c>
      <c r="B30" s="62">
        <v>11</v>
      </c>
      <c r="C30" s="85" t="s">
        <v>119</v>
      </c>
      <c r="D30" s="68">
        <v>556</v>
      </c>
      <c r="E30" s="68">
        <v>1202.3800000000001</v>
      </c>
      <c r="F30" s="89">
        <f>(D30-E30)/E30</f>
        <v>-0.53758379214557794</v>
      </c>
      <c r="G30" s="68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8">
        <v>3853.05</v>
      </c>
      <c r="M30" s="68">
        <v>771</v>
      </c>
      <c r="N30" s="64">
        <v>44344</v>
      </c>
      <c r="O30" s="63" t="s">
        <v>120</v>
      </c>
      <c r="P30" s="60"/>
      <c r="Q30" s="98"/>
      <c r="R30" s="98"/>
      <c r="S30" s="98"/>
      <c r="T30" s="98"/>
      <c r="U30" s="98"/>
      <c r="V30" s="99"/>
      <c r="W30" s="100"/>
      <c r="X30" s="59"/>
      <c r="Y30" s="100"/>
      <c r="Z30" s="99"/>
    </row>
    <row r="31" spans="1:26" ht="25.35" customHeight="1">
      <c r="A31" s="62">
        <v>17</v>
      </c>
      <c r="B31" s="122" t="s">
        <v>68</v>
      </c>
      <c r="C31" s="46" t="s">
        <v>151</v>
      </c>
      <c r="D31" s="68">
        <v>518</v>
      </c>
      <c r="E31" s="66" t="s">
        <v>30</v>
      </c>
      <c r="F31" s="89" t="s">
        <v>30</v>
      </c>
      <c r="G31" s="68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8">
        <v>1618</v>
      </c>
      <c r="M31" s="68">
        <v>888</v>
      </c>
      <c r="N31" s="64">
        <v>44358</v>
      </c>
      <c r="O31" s="63" t="s">
        <v>57</v>
      </c>
      <c r="P31" s="60"/>
      <c r="Q31" s="98"/>
      <c r="R31" s="98"/>
      <c r="S31" s="98"/>
      <c r="T31" s="98"/>
      <c r="U31" s="98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86" t="s">
        <v>76</v>
      </c>
      <c r="D32" s="68">
        <v>469.5</v>
      </c>
      <c r="E32" s="68">
        <v>388.5</v>
      </c>
      <c r="F32" s="89">
        <f>(D32-E32)/E32</f>
        <v>0.20849420849420849</v>
      </c>
      <c r="G32" s="68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8">
        <v>22609</v>
      </c>
      <c r="M32" s="68">
        <v>3963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59"/>
      <c r="Z32" s="100"/>
    </row>
    <row r="33" spans="1:26" ht="25.35" customHeight="1">
      <c r="A33" s="62">
        <v>19</v>
      </c>
      <c r="B33" s="62">
        <v>27</v>
      </c>
      <c r="C33" s="85" t="s">
        <v>46</v>
      </c>
      <c r="D33" s="68">
        <v>383.85</v>
      </c>
      <c r="E33" s="68">
        <v>160.75</v>
      </c>
      <c r="F33" s="89">
        <f>(D33-E33)/E33</f>
        <v>1.3878693623639193</v>
      </c>
      <c r="G33" s="68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30</v>
      </c>
      <c r="L33" s="68">
        <v>115810.42</v>
      </c>
      <c r="M33" s="68">
        <v>23499</v>
      </c>
      <c r="N33" s="64">
        <v>44106</v>
      </c>
      <c r="O33" s="63" t="s">
        <v>43</v>
      </c>
      <c r="P33" s="60"/>
      <c r="Q33" s="98"/>
      <c r="R33" s="98"/>
      <c r="S33" s="98"/>
      <c r="T33" s="98"/>
      <c r="U33" s="98"/>
      <c r="V33" s="99"/>
      <c r="W33" s="109"/>
      <c r="X33" s="99"/>
      <c r="Y33" s="59"/>
      <c r="Z33" s="100"/>
    </row>
    <row r="34" spans="1:26" ht="25.35" customHeight="1">
      <c r="A34" s="62">
        <v>20</v>
      </c>
      <c r="B34" s="62">
        <v>25</v>
      </c>
      <c r="C34" s="67" t="s">
        <v>99</v>
      </c>
      <c r="D34" s="68">
        <v>371</v>
      </c>
      <c r="E34" s="68">
        <v>235.32</v>
      </c>
      <c r="F34" s="89">
        <f>(D34-E34)/E34</f>
        <v>0.57657657657657657</v>
      </c>
      <c r="G34" s="68">
        <v>76</v>
      </c>
      <c r="H34" s="66" t="s">
        <v>30</v>
      </c>
      <c r="I34" s="66" t="s">
        <v>30</v>
      </c>
      <c r="J34" s="66">
        <v>3</v>
      </c>
      <c r="K34" s="66">
        <v>5</v>
      </c>
      <c r="L34" s="68">
        <v>3938.32</v>
      </c>
      <c r="M34" s="68">
        <v>771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86</v>
      </c>
      <c r="D35" s="61">
        <f ca="1">SUM(D23:D37)</f>
        <v>0</v>
      </c>
      <c r="E35" s="61">
        <f ca="1">SUM(E23:E37)</f>
        <v>88337.550000000017</v>
      </c>
      <c r="F35" s="93">
        <f ca="1">(D35-E35)/E35</f>
        <v>0.41274644814124878</v>
      </c>
      <c r="G35" s="61">
        <f ca="1">SUM(G23:G37)</f>
        <v>23951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9" t="s">
        <v>30</v>
      </c>
      <c r="C37" s="92" t="s">
        <v>152</v>
      </c>
      <c r="D37" s="68">
        <v>366.5</v>
      </c>
      <c r="E37" s="66" t="s">
        <v>30</v>
      </c>
      <c r="F37" s="66" t="s">
        <v>30</v>
      </c>
      <c r="G37" s="68">
        <v>237</v>
      </c>
      <c r="H37" s="50">
        <v>10</v>
      </c>
      <c r="I37" s="66">
        <f>G37/H37</f>
        <v>23.7</v>
      </c>
      <c r="J37" s="66">
        <v>3</v>
      </c>
      <c r="K37" s="66" t="s">
        <v>30</v>
      </c>
      <c r="L37" s="68">
        <v>72304.36</v>
      </c>
      <c r="M37" s="68">
        <v>16178</v>
      </c>
      <c r="N37" s="64">
        <v>43749</v>
      </c>
      <c r="O37" s="63" t="s">
        <v>27</v>
      </c>
      <c r="P37" s="60"/>
      <c r="Q37" s="98"/>
      <c r="R37" s="98"/>
      <c r="S37" s="98"/>
      <c r="T37" s="98"/>
      <c r="U37" s="98"/>
      <c r="V37" s="99"/>
      <c r="W37" s="109"/>
      <c r="X37" s="99"/>
      <c r="Y37" s="59"/>
      <c r="Z37" s="100"/>
    </row>
    <row r="38" spans="1:26" ht="25.35" customHeight="1">
      <c r="A38" s="62">
        <v>22</v>
      </c>
      <c r="B38" s="91">
        <v>38</v>
      </c>
      <c r="C38" s="92" t="s">
        <v>47</v>
      </c>
      <c r="D38" s="68">
        <v>305.64999999999998</v>
      </c>
      <c r="E38" s="68">
        <v>37.700000000000003</v>
      </c>
      <c r="F38" s="89">
        <f>(D38-E38)/E38</f>
        <v>7.1074270557029173</v>
      </c>
      <c r="G38" s="68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30</v>
      </c>
      <c r="L38" s="68">
        <v>66569.37</v>
      </c>
      <c r="M38" s="68">
        <v>14337</v>
      </c>
      <c r="N38" s="64">
        <v>44113</v>
      </c>
      <c r="O38" s="63" t="s">
        <v>27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62">
        <v>16</v>
      </c>
      <c r="C39" s="92" t="s">
        <v>44</v>
      </c>
      <c r="D39" s="68">
        <v>279</v>
      </c>
      <c r="E39" s="68">
        <v>611</v>
      </c>
      <c r="F39" s="89">
        <f>(D39-E39)/E39</f>
        <v>-0.54337152209492634</v>
      </c>
      <c r="G39" s="68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8">
        <v>22777.82</v>
      </c>
      <c r="M39" s="68">
        <v>4107</v>
      </c>
      <c r="N39" s="64">
        <v>44316</v>
      </c>
      <c r="O39" s="63" t="s">
        <v>43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8</v>
      </c>
      <c r="C40" s="85" t="s">
        <v>132</v>
      </c>
      <c r="D40" s="68">
        <v>223</v>
      </c>
      <c r="E40" s="66">
        <v>1736.44</v>
      </c>
      <c r="F40" s="89">
        <f>(D40-E40)/E40</f>
        <v>-0.87157632858031375</v>
      </c>
      <c r="G40" s="68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8">
        <v>1959.44</v>
      </c>
      <c r="M40" s="68">
        <v>340</v>
      </c>
      <c r="N40" s="64">
        <v>44351</v>
      </c>
      <c r="O40" s="63" t="s">
        <v>43</v>
      </c>
      <c r="P40" s="60"/>
      <c r="R40" s="65"/>
      <c r="T40" s="60"/>
      <c r="U40" s="59"/>
      <c r="V40" s="59"/>
      <c r="W40" s="60"/>
      <c r="X40" s="59"/>
      <c r="Y40" s="59"/>
      <c r="Z40" s="59"/>
    </row>
    <row r="41" spans="1:26" ht="25.35" customHeight="1">
      <c r="A41" s="62">
        <v>25</v>
      </c>
      <c r="B41" s="91">
        <v>22</v>
      </c>
      <c r="C41" s="92" t="s">
        <v>56</v>
      </c>
      <c r="D41" s="68">
        <v>206</v>
      </c>
      <c r="E41" s="68">
        <v>272</v>
      </c>
      <c r="F41" s="89">
        <f>(D41-E41)/E41</f>
        <v>-0.24264705882352941</v>
      </c>
      <c r="G41" s="68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8">
        <v>27465.919999999998</v>
      </c>
      <c r="M41" s="68">
        <v>4839</v>
      </c>
      <c r="N41" s="64">
        <v>44316</v>
      </c>
      <c r="O41" s="63" t="s">
        <v>57</v>
      </c>
      <c r="P41" s="60"/>
      <c r="R41" s="65"/>
      <c r="T41" s="60"/>
      <c r="U41" s="59"/>
      <c r="V41" s="59"/>
      <c r="W41" s="60"/>
      <c r="X41" s="59"/>
      <c r="Y41" s="59"/>
      <c r="Z41" s="59"/>
    </row>
    <row r="42" spans="1:26" ht="25.35" customHeight="1">
      <c r="A42" s="62">
        <v>26</v>
      </c>
      <c r="B42" s="69" t="s">
        <v>30</v>
      </c>
      <c r="C42" s="67" t="s">
        <v>154</v>
      </c>
      <c r="D42" s="68">
        <v>192</v>
      </c>
      <c r="E42" s="66" t="s">
        <v>30</v>
      </c>
      <c r="F42" s="66" t="s">
        <v>30</v>
      </c>
      <c r="G42" s="68">
        <v>120</v>
      </c>
      <c r="H42" s="50">
        <v>4</v>
      </c>
      <c r="I42" s="66">
        <f t="shared" si="2"/>
        <v>30</v>
      </c>
      <c r="J42" s="66">
        <v>2</v>
      </c>
      <c r="K42" s="66" t="s">
        <v>30</v>
      </c>
      <c r="L42" s="68">
        <v>89744</v>
      </c>
      <c r="M42" s="68">
        <v>20910</v>
      </c>
      <c r="N42" s="64">
        <v>43875</v>
      </c>
      <c r="O42" s="63" t="s">
        <v>43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9" t="s">
        <v>30</v>
      </c>
      <c r="C43" s="67" t="s">
        <v>153</v>
      </c>
      <c r="D43" s="68">
        <v>123</v>
      </c>
      <c r="E43" s="66" t="s">
        <v>30</v>
      </c>
      <c r="F43" s="66" t="s">
        <v>30</v>
      </c>
      <c r="G43" s="68">
        <v>77</v>
      </c>
      <c r="H43" s="50">
        <v>12</v>
      </c>
      <c r="I43" s="66">
        <f t="shared" si="2"/>
        <v>6.416666666666667</v>
      </c>
      <c r="J43" s="66">
        <v>3</v>
      </c>
      <c r="K43" s="66" t="s">
        <v>30</v>
      </c>
      <c r="L43" s="68">
        <v>44001.68</v>
      </c>
      <c r="M43" s="68">
        <v>10374</v>
      </c>
      <c r="N43" s="64">
        <v>43763</v>
      </c>
      <c r="O43" s="63" t="s">
        <v>27</v>
      </c>
      <c r="P43" s="60"/>
      <c r="Q43" s="98"/>
      <c r="R43" s="98"/>
      <c r="S43" s="98"/>
      <c r="T43" s="98"/>
      <c r="U43" s="98"/>
      <c r="V43" s="99"/>
      <c r="W43" s="100"/>
      <c r="X43" s="99"/>
      <c r="Y43" s="100"/>
      <c r="Z43" s="59"/>
    </row>
    <row r="44" spans="1:26" ht="25.35" customHeight="1">
      <c r="A44" s="62">
        <v>28</v>
      </c>
      <c r="B44" s="120">
        <v>41</v>
      </c>
      <c r="C44" s="46" t="s">
        <v>144</v>
      </c>
      <c r="D44" s="68">
        <v>42.5</v>
      </c>
      <c r="E44" s="66">
        <v>14</v>
      </c>
      <c r="F44" s="89">
        <f>(D44-E44)/E44</f>
        <v>2.0357142857142856</v>
      </c>
      <c r="G44" s="68">
        <v>10</v>
      </c>
      <c r="H44" s="50">
        <v>2</v>
      </c>
      <c r="I44" s="66">
        <f t="shared" si="2"/>
        <v>5</v>
      </c>
      <c r="J44" s="66">
        <v>2</v>
      </c>
      <c r="K44" s="66">
        <v>2</v>
      </c>
      <c r="L44" s="68">
        <v>56.5</v>
      </c>
      <c r="M44" s="68">
        <v>12</v>
      </c>
      <c r="N44" s="64">
        <v>44351</v>
      </c>
      <c r="O44" s="26" t="s">
        <v>101</v>
      </c>
      <c r="P44" s="60"/>
      <c r="Q44" s="98"/>
      <c r="R44" s="98"/>
      <c r="S44" s="98"/>
      <c r="T44" s="98"/>
      <c r="U44" s="98"/>
      <c r="V44" s="99"/>
      <c r="W44" s="100"/>
      <c r="X44" s="99"/>
      <c r="Y44" s="100"/>
      <c r="Z44" s="59"/>
    </row>
    <row r="45" spans="1:26" ht="25.35" customHeight="1">
      <c r="A45" s="62">
        <v>29</v>
      </c>
      <c r="B45" s="62">
        <v>28</v>
      </c>
      <c r="C45" s="87" t="s">
        <v>77</v>
      </c>
      <c r="D45" s="68">
        <v>32</v>
      </c>
      <c r="E45" s="68">
        <v>116.8</v>
      </c>
      <c r="F45" s="89">
        <f>(D45-E45)/E45</f>
        <v>-0.72602739726027399</v>
      </c>
      <c r="G45" s="68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8">
        <v>14911</v>
      </c>
      <c r="M45" s="68">
        <v>2382</v>
      </c>
      <c r="N45" s="64">
        <v>44323</v>
      </c>
      <c r="O45" s="63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100"/>
      <c r="Z45" s="59"/>
    </row>
    <row r="46" spans="1:26" ht="25.35" customHeight="1">
      <c r="A46" s="62">
        <v>30</v>
      </c>
      <c r="B46" s="120">
        <v>40</v>
      </c>
      <c r="C46" s="46" t="s">
        <v>66</v>
      </c>
      <c r="D46" s="68">
        <v>24</v>
      </c>
      <c r="E46" s="66">
        <v>24</v>
      </c>
      <c r="F46" s="89">
        <f>(D46-E46)/E46</f>
        <v>0</v>
      </c>
      <c r="G46" s="68">
        <v>7</v>
      </c>
      <c r="H46" s="50">
        <v>1</v>
      </c>
      <c r="I46" s="66">
        <f t="shared" si="2"/>
        <v>7</v>
      </c>
      <c r="J46" s="66">
        <v>1</v>
      </c>
      <c r="K46" s="66" t="s">
        <v>30</v>
      </c>
      <c r="L46" s="68">
        <v>49186</v>
      </c>
      <c r="M46" s="68">
        <v>9170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100"/>
      <c r="Z46" s="59"/>
    </row>
    <row r="47" spans="1:26" ht="25.35" customHeight="1">
      <c r="A47" s="16"/>
      <c r="B47" s="16"/>
      <c r="C47" s="39" t="s">
        <v>117</v>
      </c>
      <c r="D47" s="61">
        <f ca="1">SUM(D35:D49)</f>
        <v>0</v>
      </c>
      <c r="E47" s="61">
        <f ca="1">SUM(E35:E49)</f>
        <v>91149.49000000002</v>
      </c>
      <c r="F47" s="108">
        <f ca="1">(D47-E47)/E47</f>
        <v>0.38491954261071526</v>
      </c>
      <c r="G47" s="61">
        <f ca="1">SUM(G35:G49)</f>
        <v>24398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68</v>
      </c>
      <c r="C49" s="46" t="s">
        <v>155</v>
      </c>
      <c r="D49" s="68">
        <v>9</v>
      </c>
      <c r="E49" s="66" t="s">
        <v>30</v>
      </c>
      <c r="F49" s="66" t="s">
        <v>30</v>
      </c>
      <c r="G49" s="68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8">
        <v>9</v>
      </c>
      <c r="M49" s="68">
        <v>3</v>
      </c>
      <c r="N49" s="64">
        <v>44361</v>
      </c>
      <c r="O49" s="26" t="s">
        <v>101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4.6" customHeight="1">
      <c r="A50" s="62">
        <v>32</v>
      </c>
      <c r="B50" s="62" t="s">
        <v>68</v>
      </c>
      <c r="C50" s="46" t="s">
        <v>150</v>
      </c>
      <c r="D50" s="68">
        <v>8</v>
      </c>
      <c r="E50" s="66" t="s">
        <v>30</v>
      </c>
      <c r="F50" s="66" t="s">
        <v>30</v>
      </c>
      <c r="G50" s="68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8">
        <v>8</v>
      </c>
      <c r="M50" s="68">
        <v>2</v>
      </c>
      <c r="N50" s="64">
        <v>44361</v>
      </c>
      <c r="O50" s="63" t="s">
        <v>101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34</v>
      </c>
      <c r="C51" s="46" t="s">
        <v>110</v>
      </c>
      <c r="D51" s="68">
        <v>7</v>
      </c>
      <c r="E51" s="68">
        <v>78.099999999999994</v>
      </c>
      <c r="F51" s="89">
        <f>(D51-E51)/E51</f>
        <v>-0.91037131882202305</v>
      </c>
      <c r="G51" s="68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8">
        <v>4995.6799999999994</v>
      </c>
      <c r="M51" s="68">
        <v>797</v>
      </c>
      <c r="N51" s="64">
        <v>44337</v>
      </c>
      <c r="O51" s="63" t="s">
        <v>43</v>
      </c>
      <c r="P51" s="60"/>
      <c r="R51" s="65"/>
      <c r="T51" s="60"/>
      <c r="U51" s="59"/>
      <c r="V51" s="59"/>
      <c r="W51" s="59"/>
      <c r="X51" s="59"/>
      <c r="Y51" s="60"/>
      <c r="Z51" s="59"/>
    </row>
    <row r="52" spans="1:26" ht="25.35" customHeight="1">
      <c r="A52" s="16"/>
      <c r="B52" s="16"/>
      <c r="C52" s="39" t="s">
        <v>168</v>
      </c>
      <c r="D52" s="61">
        <f ca="1">SUM(D47:D51)</f>
        <v>126249.70999999999</v>
      </c>
      <c r="E52" s="61">
        <f ca="1">SUM(E47:E51)</f>
        <v>91227.590000000026</v>
      </c>
      <c r="F52" s="108">
        <f ca="1">(D52-E52)/E52</f>
        <v>0.38389833601874124</v>
      </c>
      <c r="G52" s="61">
        <f ca="1">SUM(G47:G51)</f>
        <v>24401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O62" sqref="O62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1.44140625" style="58" customWidth="1"/>
    <col min="24" max="24" width="13.6640625" style="58" customWidth="1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141</v>
      </c>
      <c r="F1" s="2"/>
      <c r="G1" s="2"/>
      <c r="H1" s="2"/>
      <c r="I1" s="2"/>
    </row>
    <row r="2" spans="1:26" ht="19.5" customHeight="1">
      <c r="E2" s="2" t="s">
        <v>142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2"/>
      <c r="B5" s="202"/>
      <c r="C5" s="205" t="s">
        <v>0</v>
      </c>
      <c r="D5" s="3"/>
      <c r="E5" s="3"/>
      <c r="F5" s="205" t="s">
        <v>3</v>
      </c>
      <c r="G5" s="3"/>
      <c r="H5" s="205" t="s">
        <v>5</v>
      </c>
      <c r="I5" s="205" t="s">
        <v>6</v>
      </c>
      <c r="J5" s="205" t="s">
        <v>7</v>
      </c>
      <c r="K5" s="205" t="s">
        <v>8</v>
      </c>
      <c r="L5" s="205" t="s">
        <v>10</v>
      </c>
      <c r="M5" s="205" t="s">
        <v>9</v>
      </c>
      <c r="N5" s="205" t="s">
        <v>11</v>
      </c>
      <c r="O5" s="205" t="s">
        <v>12</v>
      </c>
    </row>
    <row r="6" spans="1:26">
      <c r="A6" s="203"/>
      <c r="B6" s="203"/>
      <c r="C6" s="206"/>
      <c r="D6" s="4" t="s">
        <v>139</v>
      </c>
      <c r="E6" s="4" t="s">
        <v>128</v>
      </c>
      <c r="F6" s="206"/>
      <c r="G6" s="4" t="s">
        <v>139</v>
      </c>
      <c r="H6" s="206"/>
      <c r="I6" s="206"/>
      <c r="J6" s="206"/>
      <c r="K6" s="206"/>
      <c r="L6" s="206"/>
      <c r="M6" s="206"/>
      <c r="N6" s="206"/>
      <c r="O6" s="206"/>
    </row>
    <row r="7" spans="1:26">
      <c r="A7" s="203"/>
      <c r="B7" s="203"/>
      <c r="C7" s="206"/>
      <c r="D7" s="4" t="s">
        <v>1</v>
      </c>
      <c r="E7" s="4" t="s">
        <v>1</v>
      </c>
      <c r="F7" s="206"/>
      <c r="G7" s="4" t="s">
        <v>4</v>
      </c>
      <c r="H7" s="206"/>
      <c r="I7" s="206"/>
      <c r="J7" s="206"/>
      <c r="K7" s="206"/>
      <c r="L7" s="206"/>
      <c r="M7" s="206"/>
      <c r="N7" s="206"/>
      <c r="O7" s="206"/>
    </row>
    <row r="8" spans="1:26" ht="18" customHeight="1" thickBot="1">
      <c r="A8" s="204"/>
      <c r="B8" s="204"/>
      <c r="C8" s="207"/>
      <c r="D8" s="5" t="s">
        <v>2</v>
      </c>
      <c r="E8" s="5" t="s">
        <v>2</v>
      </c>
      <c r="F8" s="207"/>
      <c r="G8" s="6"/>
      <c r="H8" s="207"/>
      <c r="I8" s="207"/>
      <c r="J8" s="207"/>
      <c r="K8" s="207"/>
      <c r="L8" s="207"/>
      <c r="M8" s="207"/>
      <c r="N8" s="207"/>
      <c r="O8" s="207"/>
      <c r="R8" s="8"/>
    </row>
    <row r="9" spans="1:26" ht="15" customHeight="1">
      <c r="A9" s="202"/>
      <c r="B9" s="202"/>
      <c r="C9" s="205" t="s">
        <v>13</v>
      </c>
      <c r="D9" s="111"/>
      <c r="E9" s="111"/>
      <c r="F9" s="205" t="s">
        <v>15</v>
      </c>
      <c r="G9" s="111"/>
      <c r="H9" s="9" t="s">
        <v>18</v>
      </c>
      <c r="I9" s="20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5" t="s">
        <v>26</v>
      </c>
      <c r="R9" s="8"/>
    </row>
    <row r="10" spans="1:26" ht="21.6">
      <c r="A10" s="203"/>
      <c r="B10" s="203"/>
      <c r="C10" s="206"/>
      <c r="D10" s="112" t="s">
        <v>140</v>
      </c>
      <c r="E10" s="112" t="s">
        <v>131</v>
      </c>
      <c r="F10" s="206"/>
      <c r="G10" s="112" t="s">
        <v>140</v>
      </c>
      <c r="H10" s="4" t="s">
        <v>17</v>
      </c>
      <c r="I10" s="20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6"/>
      <c r="R10" s="8"/>
    </row>
    <row r="11" spans="1:26">
      <c r="A11" s="203"/>
      <c r="B11" s="203"/>
      <c r="C11" s="206"/>
      <c r="D11" s="112" t="s">
        <v>14</v>
      </c>
      <c r="E11" s="4" t="s">
        <v>14</v>
      </c>
      <c r="F11" s="206"/>
      <c r="G11" s="112" t="s">
        <v>16</v>
      </c>
      <c r="H11" s="6"/>
      <c r="I11" s="206"/>
      <c r="J11" s="6"/>
      <c r="K11" s="6"/>
      <c r="L11" s="12" t="s">
        <v>2</v>
      </c>
      <c r="M11" s="4" t="s">
        <v>17</v>
      </c>
      <c r="N11" s="6"/>
      <c r="O11" s="206"/>
      <c r="R11" s="60"/>
      <c r="T11" s="60"/>
      <c r="U11" s="59"/>
    </row>
    <row r="12" spans="1:26" ht="15.6" customHeight="1" thickBot="1">
      <c r="A12" s="203"/>
      <c r="B12" s="204"/>
      <c r="C12" s="207"/>
      <c r="D12" s="113"/>
      <c r="E12" s="5" t="s">
        <v>2</v>
      </c>
      <c r="F12" s="207"/>
      <c r="G12" s="113" t="s">
        <v>17</v>
      </c>
      <c r="H12" s="32"/>
      <c r="I12" s="207"/>
      <c r="J12" s="32"/>
      <c r="K12" s="32"/>
      <c r="L12" s="32"/>
      <c r="M12" s="32"/>
      <c r="N12" s="32"/>
      <c r="O12" s="207"/>
      <c r="R12" s="60"/>
      <c r="T12" s="60"/>
      <c r="U12" s="59"/>
      <c r="V12" s="59"/>
      <c r="X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123</v>
      </c>
      <c r="D13" s="68">
        <v>34372.480000000003</v>
      </c>
      <c r="E13" s="66" t="s">
        <v>30</v>
      </c>
      <c r="F13" s="66" t="s">
        <v>30</v>
      </c>
      <c r="G13" s="68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8">
        <v>38517.01</v>
      </c>
      <c r="M13" s="68">
        <v>6224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 t="s">
        <v>68</v>
      </c>
      <c r="C14" s="46" t="s">
        <v>126</v>
      </c>
      <c r="D14" s="68">
        <v>16922.28</v>
      </c>
      <c r="E14" s="66" t="s">
        <v>30</v>
      </c>
      <c r="F14" s="66" t="s">
        <v>30</v>
      </c>
      <c r="G14" s="68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8">
        <v>17756</v>
      </c>
      <c r="M14" s="68">
        <v>4077</v>
      </c>
      <c r="N14" s="64">
        <v>44351</v>
      </c>
      <c r="O14" s="63" t="s">
        <v>53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>
        <v>1</v>
      </c>
      <c r="C15" s="46" t="s">
        <v>112</v>
      </c>
      <c r="D15" s="68">
        <v>15746.63</v>
      </c>
      <c r="E15" s="68">
        <v>39614.730000000003</v>
      </c>
      <c r="F15" s="89">
        <f>(D15-E15)/E15</f>
        <v>-0.60250568412305228</v>
      </c>
      <c r="G15" s="68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8">
        <v>61005</v>
      </c>
      <c r="M15" s="68">
        <v>9175</v>
      </c>
      <c r="N15" s="64">
        <v>44344</v>
      </c>
      <c r="O15" s="63" t="s">
        <v>114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94</v>
      </c>
      <c r="D16" s="68">
        <v>4756.13</v>
      </c>
      <c r="E16" s="68">
        <v>14924.34</v>
      </c>
      <c r="F16" s="89">
        <f>(D16-E16)/E16</f>
        <v>-0.68131723077871442</v>
      </c>
      <c r="G16" s="68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8">
        <v>42120</v>
      </c>
      <c r="M16" s="68">
        <v>9084</v>
      </c>
      <c r="N16" s="64">
        <v>44337</v>
      </c>
      <c r="O16" s="63" t="s">
        <v>32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3</v>
      </c>
      <c r="C17" s="46" t="s">
        <v>113</v>
      </c>
      <c r="D17" s="68">
        <v>4586.4399999999996</v>
      </c>
      <c r="E17" s="68">
        <v>8990.39</v>
      </c>
      <c r="F17" s="89">
        <f>(D17-E17)/E17</f>
        <v>-0.48985082960805926</v>
      </c>
      <c r="G17" s="68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8">
        <v>13889</v>
      </c>
      <c r="M17" s="68">
        <v>2418</v>
      </c>
      <c r="N17" s="64">
        <v>44344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100"/>
      <c r="Z17" s="59"/>
    </row>
    <row r="18" spans="1:26" ht="25.35" customHeight="1">
      <c r="A18" s="62">
        <v>6</v>
      </c>
      <c r="B18" s="62">
        <v>4</v>
      </c>
      <c r="C18" s="46" t="s">
        <v>80</v>
      </c>
      <c r="D18" s="68">
        <v>2582.11</v>
      </c>
      <c r="E18" s="68">
        <v>6575.3</v>
      </c>
      <c r="F18" s="89">
        <f>(D18-E18)/E18</f>
        <v>-0.60730156798929325</v>
      </c>
      <c r="G18" s="68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8">
        <v>47835.46</v>
      </c>
      <c r="M18" s="68">
        <v>7507</v>
      </c>
      <c r="N18" s="64">
        <v>44330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68</v>
      </c>
      <c r="C19" s="46" t="s">
        <v>124</v>
      </c>
      <c r="D19" s="68">
        <v>2161.0300000000002</v>
      </c>
      <c r="E19" s="66" t="s">
        <v>30</v>
      </c>
      <c r="F19" s="66" t="s">
        <v>30</v>
      </c>
      <c r="G19" s="68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8">
        <v>2323.88</v>
      </c>
      <c r="M19" s="68">
        <v>413</v>
      </c>
      <c r="N19" s="64">
        <v>44351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 t="s">
        <v>68</v>
      </c>
      <c r="C20" s="46" t="s">
        <v>132</v>
      </c>
      <c r="D20" s="68">
        <v>1736.44</v>
      </c>
      <c r="E20" s="66" t="s">
        <v>30</v>
      </c>
      <c r="F20" s="66" t="s">
        <v>30</v>
      </c>
      <c r="G20" s="68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8">
        <v>1736.44</v>
      </c>
      <c r="M20" s="68">
        <v>300</v>
      </c>
      <c r="N20" s="64">
        <v>44351</v>
      </c>
      <c r="O20" s="26" t="s">
        <v>43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5</v>
      </c>
      <c r="C21" s="85" t="s">
        <v>70</v>
      </c>
      <c r="D21" s="68">
        <v>1545.95</v>
      </c>
      <c r="E21" s="68">
        <v>5270.89</v>
      </c>
      <c r="F21" s="89">
        <f>(D21-E21)/E21</f>
        <v>-0.70670038646224831</v>
      </c>
      <c r="G21" s="68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8">
        <v>51013.56</v>
      </c>
      <c r="M21" s="68">
        <v>10543</v>
      </c>
      <c r="N21" s="64">
        <v>44323</v>
      </c>
      <c r="O21" s="63" t="s">
        <v>34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>
        <v>6</v>
      </c>
      <c r="C22" s="46" t="s">
        <v>111</v>
      </c>
      <c r="D22" s="68">
        <v>1421.59</v>
      </c>
      <c r="E22" s="68">
        <v>4865.92</v>
      </c>
      <c r="F22" s="89">
        <f>(D22-E22)/E22</f>
        <v>-0.70784764237800868</v>
      </c>
      <c r="G22" s="68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8">
        <v>6677.71</v>
      </c>
      <c r="M22" s="68">
        <v>1125</v>
      </c>
      <c r="N22" s="64">
        <v>44344</v>
      </c>
      <c r="O22" s="63" t="s">
        <v>27</v>
      </c>
      <c r="P22" s="60"/>
      <c r="Q22" s="98"/>
      <c r="R22" s="98"/>
      <c r="S22" s="98"/>
      <c r="T22" s="98"/>
      <c r="U22" s="98"/>
      <c r="V22" s="99"/>
      <c r="W22" s="100"/>
      <c r="X22" s="99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85831.08</v>
      </c>
      <c r="E23" s="61">
        <f>SUM(E13:E22)</f>
        <v>80241.570000000007</v>
      </c>
      <c r="F23" s="108">
        <f>(D23-E23)/E23</f>
        <v>6.9658532354239758E-2</v>
      </c>
      <c r="G23" s="61">
        <f>SUM(G13:G22)</f>
        <v>15535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12</v>
      </c>
      <c r="C25" s="46" t="s">
        <v>119</v>
      </c>
      <c r="D25" s="68">
        <v>1202.3800000000001</v>
      </c>
      <c r="E25" s="68">
        <f>1441.93+652.74</f>
        <v>2094.67</v>
      </c>
      <c r="F25" s="89">
        <f>(D25-E25)/E25</f>
        <v>-0.4259811808065232</v>
      </c>
      <c r="G25" s="68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8">
        <v>3297.05</v>
      </c>
      <c r="M25" s="68">
        <v>647</v>
      </c>
      <c r="N25" s="64">
        <v>44344</v>
      </c>
      <c r="O25" s="63" t="s">
        <v>120</v>
      </c>
      <c r="P25" s="60"/>
      <c r="Q25" s="98"/>
      <c r="R25" s="98"/>
      <c r="S25" s="98"/>
      <c r="T25" s="98"/>
      <c r="U25" s="98"/>
      <c r="V25" s="99"/>
      <c r="W25" s="100"/>
      <c r="X25" s="99"/>
      <c r="Y25" s="100"/>
      <c r="Z25" s="59"/>
    </row>
    <row r="26" spans="1:26" ht="25.35" customHeight="1">
      <c r="A26" s="62">
        <v>12</v>
      </c>
      <c r="B26" s="62" t="s">
        <v>40</v>
      </c>
      <c r="C26" s="46" t="s">
        <v>133</v>
      </c>
      <c r="D26" s="68">
        <v>1188.6400000000001</v>
      </c>
      <c r="E26" s="66" t="s">
        <v>30</v>
      </c>
      <c r="F26" s="66" t="s">
        <v>30</v>
      </c>
      <c r="G26" s="68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8">
        <v>1188.6400000000001</v>
      </c>
      <c r="M26" s="68">
        <v>265</v>
      </c>
      <c r="N26" s="64" t="s">
        <v>41</v>
      </c>
      <c r="O26" s="84" t="s">
        <v>74</v>
      </c>
      <c r="P26" s="60"/>
      <c r="Q26" s="98"/>
      <c r="R26" s="98"/>
      <c r="S26" s="98"/>
      <c r="T26" s="98"/>
      <c r="U26" s="98"/>
      <c r="V26" s="99"/>
      <c r="W26" s="100"/>
      <c r="X26" s="99"/>
      <c r="Y26" s="100"/>
      <c r="Z26" s="59"/>
    </row>
    <row r="27" spans="1:26" ht="25.35" customHeight="1">
      <c r="A27" s="62">
        <v>13</v>
      </c>
      <c r="B27" s="62">
        <v>8</v>
      </c>
      <c r="C27" s="46" t="s">
        <v>108</v>
      </c>
      <c r="D27" s="68">
        <v>1079</v>
      </c>
      <c r="E27" s="68">
        <v>3840</v>
      </c>
      <c r="F27" s="89">
        <f t="shared" ref="F27:F35" si="1">(D27-E27)/E27</f>
        <v>-0.71901041666666665</v>
      </c>
      <c r="G27" s="68">
        <v>171</v>
      </c>
      <c r="H27" s="66" t="s">
        <v>30</v>
      </c>
      <c r="I27" s="66" t="s">
        <v>30</v>
      </c>
      <c r="J27" s="66">
        <v>3</v>
      </c>
      <c r="K27" s="66">
        <v>3</v>
      </c>
      <c r="L27" s="68">
        <v>12704</v>
      </c>
      <c r="M27" s="68">
        <v>2041</v>
      </c>
      <c r="N27" s="64">
        <v>44337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62">
        <v>9</v>
      </c>
      <c r="C28" s="46" t="s">
        <v>52</v>
      </c>
      <c r="D28" s="68">
        <v>772.07</v>
      </c>
      <c r="E28" s="68">
        <v>3066.2</v>
      </c>
      <c r="F28" s="89">
        <f t="shared" si="1"/>
        <v>-0.74819972604526774</v>
      </c>
      <c r="G28" s="68">
        <v>170</v>
      </c>
      <c r="H28" s="50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8">
        <v>43191</v>
      </c>
      <c r="M28" s="68">
        <v>8973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99"/>
      <c r="Y28" s="100"/>
      <c r="Z28" s="59"/>
    </row>
    <row r="29" spans="1:26" ht="25.35" customHeight="1">
      <c r="A29" s="62">
        <v>15</v>
      </c>
      <c r="B29" s="62">
        <v>14</v>
      </c>
      <c r="C29" s="85" t="s">
        <v>121</v>
      </c>
      <c r="D29" s="68">
        <v>739.57</v>
      </c>
      <c r="E29" s="68">
        <v>1711.97</v>
      </c>
      <c r="F29" s="89">
        <f t="shared" si="1"/>
        <v>-0.56800060748728076</v>
      </c>
      <c r="G29" s="68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8">
        <v>2451.54</v>
      </c>
      <c r="M29" s="68">
        <v>478</v>
      </c>
      <c r="N29" s="64">
        <v>44344</v>
      </c>
      <c r="O29" s="63" t="s">
        <v>57</v>
      </c>
      <c r="P29" s="60"/>
      <c r="Q29" s="98"/>
      <c r="R29" s="98"/>
      <c r="S29" s="98"/>
      <c r="T29" s="98"/>
      <c r="U29" s="98"/>
      <c r="V29" s="99"/>
      <c r="W29" s="109"/>
      <c r="X29" s="99"/>
      <c r="Y29" s="100"/>
      <c r="Z29" s="59"/>
    </row>
    <row r="30" spans="1:26" ht="25.35" customHeight="1">
      <c r="A30" s="62">
        <v>16</v>
      </c>
      <c r="B30" s="62">
        <v>26</v>
      </c>
      <c r="C30" s="92" t="s">
        <v>44</v>
      </c>
      <c r="D30" s="68">
        <v>611</v>
      </c>
      <c r="E30" s="68">
        <v>429</v>
      </c>
      <c r="F30" s="89">
        <f t="shared" si="1"/>
        <v>0.42424242424242425</v>
      </c>
      <c r="G30" s="68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8">
        <v>22498.82</v>
      </c>
      <c r="M30" s="68">
        <v>4066</v>
      </c>
      <c r="N30" s="64">
        <v>44316</v>
      </c>
      <c r="O30" s="63" t="s">
        <v>43</v>
      </c>
      <c r="P30" s="60"/>
      <c r="Q30" s="98"/>
      <c r="R30" s="98"/>
      <c r="S30" s="98"/>
      <c r="T30" s="98"/>
      <c r="U30" s="98"/>
      <c r="V30" s="99"/>
      <c r="W30" s="109"/>
      <c r="X30" s="99"/>
      <c r="Y30" s="100"/>
      <c r="Z30" s="59"/>
    </row>
    <row r="31" spans="1:26" ht="25.35" customHeight="1">
      <c r="A31" s="62">
        <v>17</v>
      </c>
      <c r="B31" s="62">
        <v>16</v>
      </c>
      <c r="C31" s="85" t="s">
        <v>75</v>
      </c>
      <c r="D31" s="68">
        <v>404.89</v>
      </c>
      <c r="E31" s="68">
        <v>1200.58</v>
      </c>
      <c r="F31" s="89">
        <f t="shared" si="1"/>
        <v>-0.6627546685768545</v>
      </c>
      <c r="G31" s="68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8">
        <v>25057.56</v>
      </c>
      <c r="M31" s="68">
        <v>4165</v>
      </c>
      <c r="N31" s="64">
        <v>44323</v>
      </c>
      <c r="O31" s="63" t="s">
        <v>34</v>
      </c>
      <c r="P31" s="60"/>
      <c r="Q31" s="98"/>
      <c r="R31" s="98"/>
      <c r="S31" s="98"/>
      <c r="T31" s="98"/>
      <c r="U31" s="98"/>
      <c r="V31" s="99"/>
      <c r="W31" s="109"/>
      <c r="X31" s="99"/>
      <c r="Y31" s="100"/>
      <c r="Z31" s="59"/>
    </row>
    <row r="32" spans="1:26" ht="25.35" customHeight="1">
      <c r="A32" s="62">
        <v>18</v>
      </c>
      <c r="B32" s="62">
        <v>22</v>
      </c>
      <c r="C32" s="86" t="s">
        <v>76</v>
      </c>
      <c r="D32" s="68">
        <v>388.5</v>
      </c>
      <c r="E32" s="68">
        <v>742.5</v>
      </c>
      <c r="F32" s="89">
        <f t="shared" si="1"/>
        <v>-0.47676767676767678</v>
      </c>
      <c r="G32" s="68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8">
        <v>22140</v>
      </c>
      <c r="M32" s="68">
        <v>3879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100"/>
      <c r="Z32" s="59"/>
    </row>
    <row r="33" spans="1:26" ht="25.35" customHeight="1">
      <c r="A33" s="62">
        <v>19</v>
      </c>
      <c r="B33" s="91">
        <v>17</v>
      </c>
      <c r="C33" s="46" t="s">
        <v>92</v>
      </c>
      <c r="D33" s="68">
        <v>379.5</v>
      </c>
      <c r="E33" s="68">
        <v>1177.55</v>
      </c>
      <c r="F33" s="89">
        <f t="shared" si="1"/>
        <v>-0.67772069126576362</v>
      </c>
      <c r="G33" s="68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8">
        <v>7283.81</v>
      </c>
      <c r="M33" s="68">
        <v>1230</v>
      </c>
      <c r="N33" s="64">
        <v>44337</v>
      </c>
      <c r="O33" s="63" t="s">
        <v>27</v>
      </c>
      <c r="P33" s="60"/>
      <c r="Q33" s="98"/>
      <c r="R33" s="98"/>
      <c r="S33" s="98"/>
      <c r="T33" s="98"/>
      <c r="U33" s="98"/>
      <c r="V33" s="99"/>
      <c r="W33" s="100"/>
      <c r="X33" s="99"/>
      <c r="Y33" s="100"/>
      <c r="Z33" s="59"/>
    </row>
    <row r="34" spans="1:26" ht="25.35" customHeight="1">
      <c r="A34" s="62">
        <v>20</v>
      </c>
      <c r="B34" s="91">
        <v>13</v>
      </c>
      <c r="C34" s="46" t="s">
        <v>122</v>
      </c>
      <c r="D34" s="68">
        <v>301</v>
      </c>
      <c r="E34" s="68">
        <v>2031</v>
      </c>
      <c r="F34" s="89">
        <f t="shared" si="1"/>
        <v>-0.8517971442639094</v>
      </c>
      <c r="G34" s="68">
        <v>52</v>
      </c>
      <c r="H34" s="66" t="s">
        <v>30</v>
      </c>
      <c r="I34" s="66" t="s">
        <v>30</v>
      </c>
      <c r="J34" s="66" t="s">
        <v>30</v>
      </c>
      <c r="K34" s="66">
        <v>2</v>
      </c>
      <c r="L34" s="68">
        <v>2332</v>
      </c>
      <c r="M34" s="68">
        <v>475</v>
      </c>
      <c r="N34" s="64">
        <v>44344</v>
      </c>
      <c r="O34" s="26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92897.630000000019</v>
      </c>
      <c r="E35" s="61">
        <f>SUM(E23:E34)</f>
        <v>96535.040000000008</v>
      </c>
      <c r="F35" s="108">
        <f t="shared" si="1"/>
        <v>-3.7679686049749278E-2</v>
      </c>
      <c r="G35" s="61">
        <f>SUM(G23:G34)</f>
        <v>16944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10</v>
      </c>
      <c r="C37" s="46" t="s">
        <v>107</v>
      </c>
      <c r="D37" s="68">
        <v>290.60000000000002</v>
      </c>
      <c r="E37" s="68">
        <v>3058.59</v>
      </c>
      <c r="F37" s="89">
        <f>(D37-E37)/E37</f>
        <v>-0.90498890011410493</v>
      </c>
      <c r="G37" s="68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8">
        <v>14047.66</v>
      </c>
      <c r="M37" s="68">
        <v>2183</v>
      </c>
      <c r="N37" s="64">
        <v>44337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62">
        <v>28</v>
      </c>
      <c r="C38" s="92" t="s">
        <v>56</v>
      </c>
      <c r="D38" s="68">
        <v>272</v>
      </c>
      <c r="E38" s="68">
        <v>386.5</v>
      </c>
      <c r="F38" s="89">
        <f>(D38-E38)/E38</f>
        <v>-0.296248382923674</v>
      </c>
      <c r="G38" s="68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8">
        <v>27259.919999999998</v>
      </c>
      <c r="M38" s="68">
        <v>4795</v>
      </c>
      <c r="N38" s="64">
        <v>44316</v>
      </c>
      <c r="O38" s="63" t="s">
        <v>57</v>
      </c>
      <c r="P38" s="60"/>
      <c r="R38" s="65"/>
      <c r="T38" s="60"/>
      <c r="U38" s="59"/>
      <c r="V38" s="59"/>
      <c r="W38" s="59"/>
      <c r="X38" s="60"/>
      <c r="Y38" s="59"/>
      <c r="Z38" s="59"/>
    </row>
    <row r="39" spans="1:26" ht="25.35" customHeight="1">
      <c r="A39" s="62">
        <v>23</v>
      </c>
      <c r="B39" s="69" t="s">
        <v>30</v>
      </c>
      <c r="C39" s="85" t="s">
        <v>136</v>
      </c>
      <c r="D39" s="68">
        <v>254</v>
      </c>
      <c r="E39" s="66" t="s">
        <v>30</v>
      </c>
      <c r="F39" s="66" t="s">
        <v>30</v>
      </c>
      <c r="G39" s="68">
        <v>52</v>
      </c>
      <c r="H39" s="66" t="s">
        <v>30</v>
      </c>
      <c r="I39" s="66" t="s">
        <v>30</v>
      </c>
      <c r="J39" s="66" t="s">
        <v>30</v>
      </c>
      <c r="K39" s="66">
        <v>6</v>
      </c>
      <c r="L39" s="68">
        <v>2184.4</v>
      </c>
      <c r="M39" s="68">
        <v>428</v>
      </c>
      <c r="N39" s="64">
        <v>44316</v>
      </c>
      <c r="O39" s="63" t="s">
        <v>60</v>
      </c>
      <c r="P39" s="60"/>
      <c r="Q39" s="98"/>
      <c r="R39" s="98"/>
      <c r="S39" s="98"/>
      <c r="T39" s="98"/>
      <c r="U39" s="98"/>
      <c r="V39" s="99"/>
      <c r="W39" s="109"/>
      <c r="X39" s="99"/>
      <c r="Y39" s="100"/>
      <c r="Z39" s="59"/>
    </row>
    <row r="40" spans="1:26" ht="25.35" customHeight="1">
      <c r="A40" s="62">
        <v>24</v>
      </c>
      <c r="B40" s="62" t="s">
        <v>40</v>
      </c>
      <c r="C40" s="85" t="s">
        <v>134</v>
      </c>
      <c r="D40" s="68">
        <v>235.3</v>
      </c>
      <c r="E40" s="66" t="s">
        <v>30</v>
      </c>
      <c r="F40" s="66" t="s">
        <v>30</v>
      </c>
      <c r="G40" s="68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8">
        <v>235.3</v>
      </c>
      <c r="M40" s="68">
        <v>42</v>
      </c>
      <c r="N40" s="64" t="s">
        <v>41</v>
      </c>
      <c r="O40" s="63" t="s">
        <v>27</v>
      </c>
      <c r="P40" s="60"/>
      <c r="Q40" s="98"/>
      <c r="R40" s="98"/>
      <c r="S40" s="98"/>
      <c r="T40" s="98"/>
      <c r="U40" s="98"/>
      <c r="V40" s="99"/>
      <c r="W40" s="100"/>
      <c r="X40" s="99"/>
      <c r="Y40" s="100"/>
      <c r="Z40" s="59"/>
    </row>
    <row r="41" spans="1:26" ht="25.35" customHeight="1">
      <c r="A41" s="62">
        <v>25</v>
      </c>
      <c r="B41" s="62">
        <v>19</v>
      </c>
      <c r="C41" s="67" t="s">
        <v>99</v>
      </c>
      <c r="D41" s="68">
        <v>235.32</v>
      </c>
      <c r="E41" s="68">
        <v>887</v>
      </c>
      <c r="F41" s="89">
        <f>(D41-E41)/E41</f>
        <v>-0.73470124013528759</v>
      </c>
      <c r="G41" s="68">
        <v>45</v>
      </c>
      <c r="H41" s="66" t="s">
        <v>30</v>
      </c>
      <c r="I41" s="66" t="s">
        <v>30</v>
      </c>
      <c r="J41" s="66">
        <v>3</v>
      </c>
      <c r="K41" s="66">
        <v>4</v>
      </c>
      <c r="L41" s="68">
        <f>3332+D41</f>
        <v>3567.32</v>
      </c>
      <c r="M41" s="68">
        <f>650+G41</f>
        <v>695</v>
      </c>
      <c r="N41" s="64">
        <v>44330</v>
      </c>
      <c r="O41" s="63" t="s">
        <v>100</v>
      </c>
      <c r="P41" s="60"/>
      <c r="Q41" s="98"/>
      <c r="R41" s="98"/>
      <c r="S41" s="98"/>
      <c r="T41" s="98"/>
      <c r="U41" s="98"/>
      <c r="V41" s="99"/>
      <c r="W41" s="100"/>
      <c r="X41" s="99"/>
      <c r="Y41" s="59"/>
      <c r="Z41" s="100"/>
    </row>
    <row r="42" spans="1:26" ht="25.35" customHeight="1">
      <c r="A42" s="62">
        <v>26</v>
      </c>
      <c r="B42" s="62">
        <v>34</v>
      </c>
      <c r="C42" s="67" t="s">
        <v>125</v>
      </c>
      <c r="D42" s="68">
        <v>168</v>
      </c>
      <c r="E42" s="68">
        <v>16</v>
      </c>
      <c r="F42" s="89">
        <f>(D42-E42)/E42</f>
        <v>9.5</v>
      </c>
      <c r="G42" s="68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30</v>
      </c>
      <c r="L42" s="68">
        <v>334039.03000000003</v>
      </c>
      <c r="M42" s="68">
        <v>71302</v>
      </c>
      <c r="N42" s="64">
        <v>43700</v>
      </c>
      <c r="O42" s="84" t="s">
        <v>74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2">
        <v>11</v>
      </c>
      <c r="C43" s="67" t="s">
        <v>73</v>
      </c>
      <c r="D43" s="68">
        <v>161</v>
      </c>
      <c r="E43" s="68">
        <v>2625.33</v>
      </c>
      <c r="F43" s="89">
        <f>(D43-E43)/E43</f>
        <v>-0.93867437617366201</v>
      </c>
      <c r="G43" s="68">
        <v>25</v>
      </c>
      <c r="H43" s="50">
        <v>6</v>
      </c>
      <c r="I43" s="66">
        <f t="shared" si="3"/>
        <v>4.166666666666667</v>
      </c>
      <c r="J43" s="66">
        <v>2</v>
      </c>
      <c r="K43" s="66">
        <v>5</v>
      </c>
      <c r="L43" s="68">
        <v>50332.88</v>
      </c>
      <c r="M43" s="68">
        <v>7319</v>
      </c>
      <c r="N43" s="64">
        <v>44323</v>
      </c>
      <c r="O43" s="84" t="s">
        <v>74</v>
      </c>
      <c r="P43" s="60"/>
      <c r="Q43" s="98"/>
      <c r="R43" s="98"/>
      <c r="S43" s="98"/>
      <c r="T43" s="98"/>
      <c r="U43" s="98"/>
      <c r="V43" s="99"/>
      <c r="W43" s="100"/>
      <c r="X43" s="99"/>
      <c r="Y43" s="59"/>
      <c r="Z43" s="100"/>
    </row>
    <row r="44" spans="1:26" ht="25.35" customHeight="1">
      <c r="A44" s="62">
        <v>28</v>
      </c>
      <c r="B44" s="62">
        <v>23</v>
      </c>
      <c r="C44" s="46" t="s">
        <v>46</v>
      </c>
      <c r="D44" s="68">
        <v>160.75</v>
      </c>
      <c r="E44" s="68">
        <v>654.1</v>
      </c>
      <c r="F44" s="89">
        <f>(D44-E44)/E44</f>
        <v>-0.75424247057024918</v>
      </c>
      <c r="G44" s="68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30</v>
      </c>
      <c r="L44" s="68">
        <v>115426.57</v>
      </c>
      <c r="M44" s="68">
        <v>23329</v>
      </c>
      <c r="N44" s="64">
        <v>44106</v>
      </c>
      <c r="O44" s="63" t="s">
        <v>43</v>
      </c>
      <c r="P44" s="60"/>
      <c r="Q44" s="98"/>
      <c r="R44" s="98"/>
      <c r="S44" s="98"/>
      <c r="T44" s="98"/>
      <c r="U44" s="98"/>
      <c r="V44" s="99"/>
      <c r="W44" s="100"/>
      <c r="X44" s="99"/>
      <c r="Y44" s="59"/>
      <c r="Z44" s="100"/>
    </row>
    <row r="45" spans="1:26" ht="25.35" customHeight="1">
      <c r="A45" s="62">
        <v>29</v>
      </c>
      <c r="B45" s="62">
        <v>15</v>
      </c>
      <c r="C45" s="87" t="s">
        <v>77</v>
      </c>
      <c r="D45" s="68">
        <v>116.8</v>
      </c>
      <c r="E45" s="68">
        <v>1430.8</v>
      </c>
      <c r="F45" s="89">
        <f>(D45-E45)/E45</f>
        <v>-0.91836734693877553</v>
      </c>
      <c r="G45" s="68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8">
        <v>14879</v>
      </c>
      <c r="M45" s="68">
        <v>2375</v>
      </c>
      <c r="N45" s="64">
        <v>44323</v>
      </c>
      <c r="O45" s="26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59"/>
      <c r="Z45" s="100"/>
    </row>
    <row r="46" spans="1:26" ht="25.35" customHeight="1">
      <c r="A46" s="62">
        <v>30</v>
      </c>
      <c r="B46" s="69" t="s">
        <v>30</v>
      </c>
      <c r="C46" s="85" t="s">
        <v>135</v>
      </c>
      <c r="D46" s="68">
        <v>112.5</v>
      </c>
      <c r="E46" s="66" t="s">
        <v>30</v>
      </c>
      <c r="F46" s="66" t="s">
        <v>30</v>
      </c>
      <c r="G46" s="68">
        <v>67</v>
      </c>
      <c r="H46" s="50">
        <v>12</v>
      </c>
      <c r="I46" s="66">
        <f t="shared" si="3"/>
        <v>5.583333333333333</v>
      </c>
      <c r="J46" s="66">
        <v>3</v>
      </c>
      <c r="K46" s="66" t="s">
        <v>30</v>
      </c>
      <c r="L46" s="68">
        <v>150402</v>
      </c>
      <c r="M46" s="68">
        <v>30398</v>
      </c>
      <c r="N46" s="64">
        <v>43721</v>
      </c>
      <c r="O46" s="63" t="s">
        <v>27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0"/>
    </row>
    <row r="47" spans="1:26" ht="25.35" customHeight="1">
      <c r="A47" s="16"/>
      <c r="B47" s="16"/>
      <c r="C47" s="39" t="s">
        <v>117</v>
      </c>
      <c r="D47" s="61">
        <f>SUM(D35:D46)</f>
        <v>94903.900000000038</v>
      </c>
      <c r="E47" s="61">
        <f>SUM(E35:E46)</f>
        <v>105593.36000000002</v>
      </c>
      <c r="F47" s="108">
        <f>(D47-E47)/E47</f>
        <v>-0.10123231233479052</v>
      </c>
      <c r="G47" s="61">
        <f>SUM(G35:G46)</f>
        <v>17429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9" t="s">
        <v>30</v>
      </c>
      <c r="C49" s="67" t="s">
        <v>137</v>
      </c>
      <c r="D49" s="68">
        <v>107</v>
      </c>
      <c r="E49" s="66" t="s">
        <v>30</v>
      </c>
      <c r="F49" s="66" t="s">
        <v>30</v>
      </c>
      <c r="G49" s="68">
        <v>59</v>
      </c>
      <c r="H49" s="50">
        <v>7</v>
      </c>
      <c r="I49" s="66">
        <f>G49/H49</f>
        <v>8.4285714285714288</v>
      </c>
      <c r="J49" s="66">
        <v>2</v>
      </c>
      <c r="K49" s="66" t="s">
        <v>30</v>
      </c>
      <c r="L49" s="68">
        <v>19713</v>
      </c>
      <c r="M49" s="68">
        <v>4622</v>
      </c>
      <c r="N49" s="64">
        <v>44057</v>
      </c>
      <c r="O49" s="63" t="s">
        <v>43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5.35" customHeight="1">
      <c r="A50" s="62">
        <v>32</v>
      </c>
      <c r="B50" s="62">
        <v>27</v>
      </c>
      <c r="C50" s="85" t="s">
        <v>116</v>
      </c>
      <c r="D50" s="68">
        <v>92</v>
      </c>
      <c r="E50" s="68">
        <v>419</v>
      </c>
      <c r="F50" s="89">
        <f>(D50-E50)/E50</f>
        <v>-0.78042959427207637</v>
      </c>
      <c r="G50" s="68">
        <v>17</v>
      </c>
      <c r="H50" s="66" t="s">
        <v>30</v>
      </c>
      <c r="I50" s="66" t="s">
        <v>30</v>
      </c>
      <c r="J50" s="66" t="s">
        <v>30</v>
      </c>
      <c r="K50" s="66">
        <v>3</v>
      </c>
      <c r="L50" s="68">
        <v>1921</v>
      </c>
      <c r="M50" s="68">
        <v>357</v>
      </c>
      <c r="N50" s="64">
        <v>44337</v>
      </c>
      <c r="O50" s="63" t="s">
        <v>60</v>
      </c>
      <c r="P50" s="60"/>
      <c r="R50" s="65"/>
      <c r="T50" s="60"/>
      <c r="U50" s="59"/>
      <c r="V50" s="59"/>
      <c r="W50" s="59"/>
      <c r="X50" s="60"/>
      <c r="Y50" s="59"/>
      <c r="Z50" s="59"/>
    </row>
    <row r="51" spans="1:26" ht="25.35" customHeight="1">
      <c r="A51" s="62">
        <v>33</v>
      </c>
      <c r="B51" s="69" t="s">
        <v>30</v>
      </c>
      <c r="C51" s="67" t="s">
        <v>138</v>
      </c>
      <c r="D51" s="68">
        <v>80</v>
      </c>
      <c r="E51" s="66" t="s">
        <v>30</v>
      </c>
      <c r="F51" s="66" t="s">
        <v>30</v>
      </c>
      <c r="G51" s="68">
        <v>45</v>
      </c>
      <c r="H51" s="50">
        <v>7</v>
      </c>
      <c r="I51" s="66">
        <f>G51/H51</f>
        <v>6.4285714285714288</v>
      </c>
      <c r="J51" s="66">
        <v>2</v>
      </c>
      <c r="K51" s="66" t="s">
        <v>30</v>
      </c>
      <c r="L51" s="68">
        <v>23984</v>
      </c>
      <c r="M51" s="68">
        <v>5659</v>
      </c>
      <c r="N51" s="64">
        <v>44015</v>
      </c>
      <c r="O51" s="63" t="s">
        <v>43</v>
      </c>
      <c r="P51" s="60"/>
      <c r="Q51" s="98"/>
      <c r="R51" s="98"/>
      <c r="S51" s="98"/>
      <c r="T51" s="98"/>
      <c r="U51" s="98"/>
      <c r="V51" s="99"/>
      <c r="W51" s="100"/>
      <c r="X51" s="99"/>
      <c r="Y51" s="59"/>
      <c r="Z51" s="100"/>
    </row>
    <row r="52" spans="1:26" ht="25.35" customHeight="1">
      <c r="A52" s="62">
        <v>34</v>
      </c>
      <c r="B52" s="62">
        <v>20</v>
      </c>
      <c r="C52" s="46" t="s">
        <v>110</v>
      </c>
      <c r="D52" s="68">
        <v>78.099999999999994</v>
      </c>
      <c r="E52" s="68">
        <v>836.3</v>
      </c>
      <c r="F52" s="89">
        <f>(D52-E52)/E52</f>
        <v>-0.90661245964366854</v>
      </c>
      <c r="G52" s="68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8">
        <v>4988.6799999999994</v>
      </c>
      <c r="M52" s="68">
        <v>796</v>
      </c>
      <c r="N52" s="64">
        <v>44337</v>
      </c>
      <c r="O52" s="63" t="s">
        <v>43</v>
      </c>
      <c r="P52" s="60"/>
      <c r="Q52" s="98"/>
      <c r="R52" s="98"/>
      <c r="S52" s="98"/>
      <c r="T52" s="98"/>
      <c r="U52" s="98"/>
      <c r="V52" s="99"/>
      <c r="W52" s="100"/>
      <c r="X52" s="99"/>
      <c r="Y52" s="59"/>
      <c r="Z52" s="100"/>
    </row>
    <row r="53" spans="1:26" ht="25.35" customHeight="1">
      <c r="A53" s="62">
        <v>35</v>
      </c>
      <c r="B53" s="69" t="s">
        <v>30</v>
      </c>
      <c r="C53" s="67" t="s">
        <v>102</v>
      </c>
      <c r="D53" s="68">
        <v>64</v>
      </c>
      <c r="E53" s="66" t="s">
        <v>30</v>
      </c>
      <c r="F53" s="66" t="s">
        <v>30</v>
      </c>
      <c r="G53" s="68">
        <v>13</v>
      </c>
      <c r="H53" s="66">
        <v>1</v>
      </c>
      <c r="I53" s="66">
        <f>G53/H53</f>
        <v>13</v>
      </c>
      <c r="J53" s="66">
        <v>1</v>
      </c>
      <c r="K53" s="69" t="s">
        <v>30</v>
      </c>
      <c r="L53" s="68">
        <v>330.5</v>
      </c>
      <c r="M53" s="68">
        <v>62</v>
      </c>
      <c r="N53" s="64">
        <v>44330</v>
      </c>
      <c r="O53" s="63" t="s">
        <v>101</v>
      </c>
      <c r="P53" s="60"/>
      <c r="R53" s="65"/>
      <c r="T53" s="60"/>
      <c r="U53" s="59"/>
      <c r="V53" s="59"/>
      <c r="W53" s="59"/>
      <c r="X53" s="59"/>
      <c r="Y53" s="59"/>
      <c r="Z53" s="60"/>
    </row>
    <row r="54" spans="1:26" ht="25.35" customHeight="1">
      <c r="A54" s="62">
        <v>36</v>
      </c>
      <c r="B54" s="62">
        <v>29</v>
      </c>
      <c r="C54" s="46" t="s">
        <v>79</v>
      </c>
      <c r="D54" s="68">
        <v>58</v>
      </c>
      <c r="E54" s="68">
        <v>359</v>
      </c>
      <c r="F54" s="89">
        <f>(D54-E54)/E54</f>
        <v>-0.83844011142061281</v>
      </c>
      <c r="G54" s="68">
        <v>12</v>
      </c>
      <c r="H54" s="66" t="s">
        <v>30</v>
      </c>
      <c r="I54" s="66" t="s">
        <v>30</v>
      </c>
      <c r="J54" s="66" t="s">
        <v>30</v>
      </c>
      <c r="K54" s="66">
        <v>4</v>
      </c>
      <c r="L54" s="68">
        <v>2176.5</v>
      </c>
      <c r="M54" s="68">
        <v>405</v>
      </c>
      <c r="N54" s="64">
        <v>44323</v>
      </c>
      <c r="O54" s="63" t="s">
        <v>60</v>
      </c>
      <c r="P54" s="60"/>
      <c r="Q54" s="98"/>
      <c r="R54" s="98"/>
      <c r="S54" s="98"/>
      <c r="T54" s="98"/>
      <c r="U54" s="98"/>
      <c r="V54" s="99"/>
      <c r="W54" s="100"/>
      <c r="X54" s="99"/>
      <c r="Y54" s="59"/>
      <c r="Z54" s="100"/>
    </row>
    <row r="55" spans="1:26" ht="24.75" customHeight="1">
      <c r="A55" s="62">
        <v>37</v>
      </c>
      <c r="B55" s="62">
        <v>24</v>
      </c>
      <c r="C55" s="46" t="s">
        <v>87</v>
      </c>
      <c r="D55" s="68">
        <v>55</v>
      </c>
      <c r="E55" s="68">
        <v>552.79999999999995</v>
      </c>
      <c r="F55" s="89">
        <f>(D55-E55)/E55</f>
        <v>-0.90050651230101297</v>
      </c>
      <c r="G55" s="68">
        <v>9</v>
      </c>
      <c r="H55" s="66" t="s">
        <v>30</v>
      </c>
      <c r="I55" s="66" t="s">
        <v>30</v>
      </c>
      <c r="J55" s="66" t="s">
        <v>30</v>
      </c>
      <c r="K55" s="66">
        <v>3</v>
      </c>
      <c r="L55" s="68">
        <v>2318.12</v>
      </c>
      <c r="M55" s="68">
        <v>469</v>
      </c>
      <c r="N55" s="64">
        <v>44330</v>
      </c>
      <c r="O55" s="63" t="s">
        <v>60</v>
      </c>
      <c r="P55" s="78"/>
      <c r="R55" s="65"/>
      <c r="T55" s="60"/>
      <c r="U55" s="59"/>
      <c r="V55" s="59"/>
      <c r="W55" s="59"/>
      <c r="X55" s="59"/>
      <c r="Y55" s="59"/>
      <c r="Z55" s="60"/>
    </row>
    <row r="56" spans="1:26" ht="25.35" customHeight="1">
      <c r="A56" s="62">
        <v>38</v>
      </c>
      <c r="B56" s="62">
        <v>30</v>
      </c>
      <c r="C56" s="67" t="s">
        <v>47</v>
      </c>
      <c r="D56" s="68">
        <v>37.700000000000003</v>
      </c>
      <c r="E56" s="68">
        <v>178.25</v>
      </c>
      <c r="F56" s="89">
        <f>(D56-E56)/E56</f>
        <v>-0.78849929873772795</v>
      </c>
      <c r="G56" s="68">
        <v>7</v>
      </c>
      <c r="H56" s="66">
        <v>7</v>
      </c>
      <c r="I56" s="66">
        <f>G56/H56</f>
        <v>1</v>
      </c>
      <c r="J56" s="66">
        <v>1</v>
      </c>
      <c r="K56" s="66" t="s">
        <v>30</v>
      </c>
      <c r="L56" s="68">
        <v>66263.72</v>
      </c>
      <c r="M56" s="68">
        <v>14239</v>
      </c>
      <c r="N56" s="64">
        <v>44113</v>
      </c>
      <c r="O56" s="26" t="s">
        <v>27</v>
      </c>
      <c r="P56" s="60"/>
      <c r="R56" s="65"/>
      <c r="T56" s="60"/>
      <c r="U56" s="59"/>
      <c r="V56" s="59"/>
      <c r="W56" s="59"/>
      <c r="X56" s="60"/>
      <c r="Y56" s="59"/>
      <c r="Z56" s="59"/>
    </row>
    <row r="57" spans="1:26" ht="25.35" customHeight="1">
      <c r="A57" s="62">
        <v>39</v>
      </c>
      <c r="B57" s="62">
        <v>18</v>
      </c>
      <c r="C57" s="85" t="s">
        <v>109</v>
      </c>
      <c r="D57" s="68">
        <v>29</v>
      </c>
      <c r="E57" s="68">
        <v>998</v>
      </c>
      <c r="F57" s="89">
        <f>(D57-E57)/E57</f>
        <v>-0.9709418837675351</v>
      </c>
      <c r="G57" s="68">
        <v>6</v>
      </c>
      <c r="H57" s="66" t="s">
        <v>30</v>
      </c>
      <c r="I57" s="66" t="s">
        <v>30</v>
      </c>
      <c r="J57" s="66">
        <v>1</v>
      </c>
      <c r="K57" s="66">
        <v>3</v>
      </c>
      <c r="L57" s="68">
        <v>5333</v>
      </c>
      <c r="M57" s="68">
        <v>916</v>
      </c>
      <c r="N57" s="64">
        <v>44337</v>
      </c>
      <c r="O57" s="63" t="s">
        <v>31</v>
      </c>
      <c r="P57" s="60"/>
      <c r="R57" s="65"/>
      <c r="T57" s="60"/>
      <c r="U57" s="59"/>
      <c r="V57" s="59"/>
      <c r="W57" s="59"/>
      <c r="X57" s="59"/>
      <c r="Y57" s="60"/>
      <c r="Z57" s="59"/>
    </row>
    <row r="58" spans="1:26" ht="24.6" customHeight="1">
      <c r="A58" s="62">
        <v>40</v>
      </c>
      <c r="B58" s="69" t="s">
        <v>30</v>
      </c>
      <c r="C58" s="46" t="s">
        <v>66</v>
      </c>
      <c r="D58" s="68">
        <v>24</v>
      </c>
      <c r="E58" s="66" t="s">
        <v>30</v>
      </c>
      <c r="F58" s="66" t="s">
        <v>30</v>
      </c>
      <c r="G58" s="68">
        <v>4</v>
      </c>
      <c r="H58" s="50">
        <v>1</v>
      </c>
      <c r="I58" s="66">
        <f>G58/H58</f>
        <v>4</v>
      </c>
      <c r="J58" s="66">
        <v>1</v>
      </c>
      <c r="K58" s="66" t="s">
        <v>30</v>
      </c>
      <c r="L58" s="68">
        <v>49162</v>
      </c>
      <c r="M58" s="68">
        <v>9163</v>
      </c>
      <c r="N58" s="64">
        <v>43805</v>
      </c>
      <c r="O58" s="63" t="s">
        <v>43</v>
      </c>
      <c r="P58" s="60"/>
      <c r="R58" s="65"/>
      <c r="T58" s="60"/>
      <c r="U58" s="59"/>
      <c r="V58" s="59"/>
      <c r="W58" s="59"/>
      <c r="X58" s="59"/>
      <c r="Y58" s="59"/>
      <c r="Z58" s="60"/>
    </row>
    <row r="59" spans="1:26" ht="25.35" customHeight="1">
      <c r="A59" s="16"/>
      <c r="B59" s="16"/>
      <c r="C59" s="39" t="s">
        <v>143</v>
      </c>
      <c r="D59" s="61">
        <f>SUM(D47:D58)</f>
        <v>95528.700000000041</v>
      </c>
      <c r="E59" s="61">
        <f>SUM(E47:E58)</f>
        <v>108936.71000000002</v>
      </c>
      <c r="F59" s="89">
        <f>(D59-E59)/E59</f>
        <v>-0.12308073192223244</v>
      </c>
      <c r="G59" s="61">
        <f>SUM(G47:G58)</f>
        <v>17615</v>
      </c>
      <c r="H59" s="61"/>
      <c r="I59" s="19"/>
      <c r="J59" s="18"/>
      <c r="K59" s="20"/>
      <c r="L59" s="21"/>
      <c r="M59" s="25"/>
      <c r="N59" s="22"/>
      <c r="O59" s="26"/>
      <c r="P59" s="60"/>
      <c r="R59" s="60"/>
    </row>
    <row r="60" spans="1:26" ht="14.1" customHeight="1">
      <c r="A60" s="14"/>
      <c r="B60" s="23"/>
      <c r="C60" s="15"/>
      <c r="D60" s="24"/>
      <c r="E60" s="24"/>
      <c r="F60" s="121"/>
      <c r="G60" s="24"/>
      <c r="H60" s="24"/>
      <c r="I60" s="24"/>
      <c r="J60" s="24"/>
      <c r="K60" s="24"/>
      <c r="L60" s="24"/>
      <c r="M60" s="24"/>
      <c r="N60" s="28"/>
      <c r="O60" s="13"/>
    </row>
    <row r="61" spans="1:26" ht="24.6" customHeight="1">
      <c r="A61" s="62">
        <v>41</v>
      </c>
      <c r="B61" s="120" t="s">
        <v>68</v>
      </c>
      <c r="C61" s="46" t="s">
        <v>144</v>
      </c>
      <c r="D61" s="68">
        <v>14</v>
      </c>
      <c r="E61" s="66" t="s">
        <v>30</v>
      </c>
      <c r="F61" s="66" t="s">
        <v>30</v>
      </c>
      <c r="G61" s="68">
        <v>2</v>
      </c>
      <c r="H61" s="50">
        <v>2</v>
      </c>
      <c r="I61" s="66">
        <f>G61/H61</f>
        <v>1</v>
      </c>
      <c r="J61" s="66">
        <v>1</v>
      </c>
      <c r="K61" s="66">
        <v>1</v>
      </c>
      <c r="L61" s="68">
        <v>14</v>
      </c>
      <c r="M61" s="68">
        <v>2</v>
      </c>
      <c r="N61" s="64">
        <v>44351</v>
      </c>
      <c r="O61" s="63" t="s">
        <v>101</v>
      </c>
      <c r="P61" s="60"/>
      <c r="R61" s="65"/>
      <c r="T61" s="60"/>
      <c r="U61" s="59"/>
      <c r="V61" s="59"/>
      <c r="W61" s="59"/>
      <c r="X61" s="59"/>
      <c r="Y61" s="59"/>
      <c r="Z61" s="60"/>
    </row>
    <row r="62" spans="1:26" ht="24.75" customHeight="1">
      <c r="A62" s="62">
        <v>42</v>
      </c>
      <c r="B62" s="69" t="s">
        <v>30</v>
      </c>
      <c r="C62" s="46" t="s">
        <v>93</v>
      </c>
      <c r="D62" s="68">
        <v>14</v>
      </c>
      <c r="E62" s="66" t="s">
        <v>30</v>
      </c>
      <c r="F62" s="66" t="s">
        <v>30</v>
      </c>
      <c r="G62" s="68">
        <v>2</v>
      </c>
      <c r="H62" s="50">
        <v>1</v>
      </c>
      <c r="I62" s="66">
        <f>G62/H62</f>
        <v>2</v>
      </c>
      <c r="J62" s="66">
        <v>1</v>
      </c>
      <c r="K62" s="66" t="s">
        <v>30</v>
      </c>
      <c r="L62" s="68">
        <v>6190.62</v>
      </c>
      <c r="M62" s="68">
        <v>1180</v>
      </c>
      <c r="N62" s="64">
        <v>44134</v>
      </c>
      <c r="O62" s="63" t="s">
        <v>57</v>
      </c>
      <c r="P62" s="60"/>
      <c r="R62" s="65"/>
      <c r="T62" s="60"/>
      <c r="U62" s="59"/>
      <c r="V62" s="59"/>
      <c r="W62" s="59"/>
      <c r="X62" s="59"/>
      <c r="Y62" s="59"/>
      <c r="Z62" s="60"/>
    </row>
    <row r="63" spans="1:26" ht="25.35" customHeight="1">
      <c r="A63" s="16"/>
      <c r="B63" s="16"/>
      <c r="C63" s="39" t="s">
        <v>145</v>
      </c>
      <c r="D63" s="61">
        <f>SUM(D59:D62)</f>
        <v>95556.700000000041</v>
      </c>
      <c r="E63" s="61">
        <f>SUM(E59:E62)</f>
        <v>108936.71000000002</v>
      </c>
      <c r="F63" s="108">
        <f>(D63-E63)/E63</f>
        <v>-0.12282370194583606</v>
      </c>
      <c r="G63" s="61">
        <f>SUM(G59:G62)</f>
        <v>17619</v>
      </c>
      <c r="H63" s="61"/>
      <c r="I63" s="19"/>
      <c r="J63" s="18"/>
      <c r="K63" s="20"/>
      <c r="L63" s="21"/>
      <c r="M63" s="25"/>
      <c r="N63" s="22"/>
      <c r="O63" s="26"/>
    </row>
    <row r="64" spans="1:26" ht="23.1" customHeight="1"/>
    <row r="65" spans="18:18" ht="17.25" customHeight="1"/>
    <row r="79" spans="18:18">
      <c r="R79" s="60"/>
    </row>
    <row r="82" spans="16:16">
      <c r="P82" s="60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C31" sqref="C31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129</v>
      </c>
      <c r="F1" s="2"/>
      <c r="G1" s="2"/>
      <c r="H1" s="2"/>
      <c r="I1" s="2"/>
    </row>
    <row r="2" spans="1:26" ht="19.5" customHeight="1">
      <c r="E2" s="2" t="s">
        <v>130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2"/>
      <c r="B5" s="202"/>
      <c r="C5" s="205" t="s">
        <v>0</v>
      </c>
      <c r="D5" s="3"/>
      <c r="E5" s="3"/>
      <c r="F5" s="205" t="s">
        <v>3</v>
      </c>
      <c r="G5" s="3"/>
      <c r="H5" s="205" t="s">
        <v>5</v>
      </c>
      <c r="I5" s="205" t="s">
        <v>6</v>
      </c>
      <c r="J5" s="205" t="s">
        <v>7</v>
      </c>
      <c r="K5" s="205" t="s">
        <v>8</v>
      </c>
      <c r="L5" s="205" t="s">
        <v>10</v>
      </c>
      <c r="M5" s="205" t="s">
        <v>9</v>
      </c>
      <c r="N5" s="205" t="s">
        <v>11</v>
      </c>
      <c r="O5" s="205" t="s">
        <v>12</v>
      </c>
    </row>
    <row r="6" spans="1:26">
      <c r="A6" s="203"/>
      <c r="B6" s="203"/>
      <c r="C6" s="206"/>
      <c r="D6" s="4" t="s">
        <v>128</v>
      </c>
      <c r="E6" s="4" t="s">
        <v>103</v>
      </c>
      <c r="F6" s="206"/>
      <c r="G6" s="4" t="s">
        <v>128</v>
      </c>
      <c r="H6" s="206"/>
      <c r="I6" s="206"/>
      <c r="J6" s="206"/>
      <c r="K6" s="206"/>
      <c r="L6" s="206"/>
      <c r="M6" s="206"/>
      <c r="N6" s="206"/>
      <c r="O6" s="206"/>
    </row>
    <row r="7" spans="1:26">
      <c r="A7" s="203"/>
      <c r="B7" s="203"/>
      <c r="C7" s="206"/>
      <c r="D7" s="4" t="s">
        <v>1</v>
      </c>
      <c r="E7" s="4" t="s">
        <v>1</v>
      </c>
      <c r="F7" s="206"/>
      <c r="G7" s="4" t="s">
        <v>4</v>
      </c>
      <c r="H7" s="206"/>
      <c r="I7" s="206"/>
      <c r="J7" s="206"/>
      <c r="K7" s="206"/>
      <c r="L7" s="206"/>
      <c r="M7" s="206"/>
      <c r="N7" s="206"/>
      <c r="O7" s="206"/>
    </row>
    <row r="8" spans="1:26" ht="18" customHeight="1" thickBot="1">
      <c r="A8" s="204"/>
      <c r="B8" s="204"/>
      <c r="C8" s="207"/>
      <c r="D8" s="5" t="s">
        <v>2</v>
      </c>
      <c r="E8" s="5" t="s">
        <v>2</v>
      </c>
      <c r="F8" s="207"/>
      <c r="G8" s="6"/>
      <c r="H8" s="207"/>
      <c r="I8" s="207"/>
      <c r="J8" s="207"/>
      <c r="K8" s="207"/>
      <c r="L8" s="207"/>
      <c r="M8" s="207"/>
      <c r="N8" s="207"/>
      <c r="O8" s="207"/>
      <c r="R8" s="8"/>
    </row>
    <row r="9" spans="1:26" ht="15" customHeight="1">
      <c r="A9" s="202"/>
      <c r="B9" s="202"/>
      <c r="C9" s="205" t="s">
        <v>13</v>
      </c>
      <c r="D9" s="104"/>
      <c r="E9" s="104"/>
      <c r="F9" s="205" t="s">
        <v>15</v>
      </c>
      <c r="G9" s="104"/>
      <c r="H9" s="9" t="s">
        <v>18</v>
      </c>
      <c r="I9" s="20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5" t="s">
        <v>26</v>
      </c>
      <c r="R9" s="8"/>
    </row>
    <row r="10" spans="1:26" ht="21.6">
      <c r="A10" s="203"/>
      <c r="B10" s="203"/>
      <c r="C10" s="206"/>
      <c r="D10" s="105" t="s">
        <v>131</v>
      </c>
      <c r="E10" s="107" t="s">
        <v>104</v>
      </c>
      <c r="F10" s="206"/>
      <c r="G10" s="107" t="s">
        <v>131</v>
      </c>
      <c r="H10" s="4" t="s">
        <v>17</v>
      </c>
      <c r="I10" s="20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6"/>
      <c r="R10" s="8"/>
    </row>
    <row r="11" spans="1:26">
      <c r="A11" s="203"/>
      <c r="B11" s="203"/>
      <c r="C11" s="206"/>
      <c r="D11" s="105" t="s">
        <v>14</v>
      </c>
      <c r="E11" s="4" t="s">
        <v>14</v>
      </c>
      <c r="F11" s="206"/>
      <c r="G11" s="105" t="s">
        <v>16</v>
      </c>
      <c r="H11" s="6"/>
      <c r="I11" s="206"/>
      <c r="J11" s="6"/>
      <c r="K11" s="6"/>
      <c r="L11" s="12" t="s">
        <v>2</v>
      </c>
      <c r="M11" s="4" t="s">
        <v>17</v>
      </c>
      <c r="N11" s="6"/>
      <c r="O11" s="206"/>
      <c r="R11" s="60"/>
      <c r="T11" s="60"/>
      <c r="U11" s="59"/>
    </row>
    <row r="12" spans="1:26" ht="15.6" customHeight="1" thickBot="1">
      <c r="A12" s="203"/>
      <c r="B12" s="204"/>
      <c r="C12" s="207"/>
      <c r="D12" s="106"/>
      <c r="E12" s="5" t="s">
        <v>2</v>
      </c>
      <c r="F12" s="207"/>
      <c r="G12" s="106" t="s">
        <v>17</v>
      </c>
      <c r="H12" s="32"/>
      <c r="I12" s="207"/>
      <c r="J12" s="32"/>
      <c r="K12" s="32"/>
      <c r="L12" s="32"/>
      <c r="M12" s="32"/>
      <c r="N12" s="32"/>
      <c r="O12" s="207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112</v>
      </c>
      <c r="D13" s="68">
        <v>39614.730000000003</v>
      </c>
      <c r="E13" s="66" t="s">
        <v>30</v>
      </c>
      <c r="F13" s="66" t="s">
        <v>30</v>
      </c>
      <c r="G13" s="68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8">
        <v>45258</v>
      </c>
      <c r="M13" s="68">
        <v>6756</v>
      </c>
      <c r="N13" s="64">
        <v>44344</v>
      </c>
      <c r="O13" s="63" t="s">
        <v>114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94</v>
      </c>
      <c r="D14" s="68">
        <v>14924.34</v>
      </c>
      <c r="E14" s="66">
        <v>22127.99</v>
      </c>
      <c r="F14" s="89">
        <f>(D14-E14)/E14</f>
        <v>-0.32554470604876451</v>
      </c>
      <c r="G14" s="68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8">
        <v>37364</v>
      </c>
      <c r="M14" s="68">
        <v>7941</v>
      </c>
      <c r="N14" s="64">
        <v>44337</v>
      </c>
      <c r="O14" s="63" t="s">
        <v>32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113</v>
      </c>
      <c r="D15" s="68">
        <v>8990.39</v>
      </c>
      <c r="E15" s="66" t="s">
        <v>30</v>
      </c>
      <c r="F15" s="66" t="s">
        <v>30</v>
      </c>
      <c r="G15" s="68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8">
        <v>9302</v>
      </c>
      <c r="M15" s="68">
        <v>1615</v>
      </c>
      <c r="N15" s="64">
        <v>44344</v>
      </c>
      <c r="O15" s="63" t="s">
        <v>32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80</v>
      </c>
      <c r="D16" s="68">
        <v>6575.3</v>
      </c>
      <c r="E16" s="66">
        <v>12752.18</v>
      </c>
      <c r="F16" s="89">
        <f>(D16-E16)/E16</f>
        <v>-0.48437835726911005</v>
      </c>
      <c r="G16" s="68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8">
        <v>45253.35</v>
      </c>
      <c r="M16" s="68">
        <v>7085</v>
      </c>
      <c r="N16" s="64">
        <v>44330</v>
      </c>
      <c r="O16" s="63" t="s">
        <v>27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5</v>
      </c>
      <c r="C17" s="46" t="s">
        <v>70</v>
      </c>
      <c r="D17" s="68">
        <v>5270.89</v>
      </c>
      <c r="E17" s="66">
        <v>7451.12</v>
      </c>
      <c r="F17" s="89">
        <f>(D17-E17)/E17</f>
        <v>-0.29260433330828112</v>
      </c>
      <c r="G17" s="68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8">
        <v>49467.61</v>
      </c>
      <c r="M17" s="68">
        <v>10219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62" t="s">
        <v>68</v>
      </c>
      <c r="C18" s="46" t="s">
        <v>111</v>
      </c>
      <c r="D18" s="68">
        <v>4865.92</v>
      </c>
      <c r="E18" s="66" t="s">
        <v>30</v>
      </c>
      <c r="F18" s="66" t="s">
        <v>30</v>
      </c>
      <c r="G18" s="68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8">
        <v>5256.12</v>
      </c>
      <c r="M18" s="68">
        <v>884</v>
      </c>
      <c r="N18" s="64">
        <v>44344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46" t="s">
        <v>123</v>
      </c>
      <c r="D19" s="68">
        <v>4144.53</v>
      </c>
      <c r="E19" s="66" t="s">
        <v>30</v>
      </c>
      <c r="F19" s="66" t="s">
        <v>30</v>
      </c>
      <c r="G19" s="68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8">
        <v>4144.53</v>
      </c>
      <c r="M19" s="68">
        <v>638</v>
      </c>
      <c r="N19" s="64" t="s">
        <v>41</v>
      </c>
      <c r="O19" s="63" t="s">
        <v>34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>
        <v>4</v>
      </c>
      <c r="C20" s="46" t="s">
        <v>108</v>
      </c>
      <c r="D20" s="68">
        <v>3840</v>
      </c>
      <c r="E20" s="66">
        <v>7785</v>
      </c>
      <c r="F20" s="89">
        <f>(D20-E20)/E20</f>
        <v>-0.50674373795761074</v>
      </c>
      <c r="G20" s="68">
        <v>615</v>
      </c>
      <c r="H20" s="66" t="s">
        <v>30</v>
      </c>
      <c r="I20" s="66" t="s">
        <v>30</v>
      </c>
      <c r="J20" s="66">
        <v>6</v>
      </c>
      <c r="K20" s="66">
        <v>2</v>
      </c>
      <c r="L20" s="68">
        <v>11625</v>
      </c>
      <c r="M20" s="68">
        <v>1870</v>
      </c>
      <c r="N20" s="64">
        <v>44337</v>
      </c>
      <c r="O20" s="63" t="s">
        <v>31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11</v>
      </c>
      <c r="C21" s="46" t="s">
        <v>52</v>
      </c>
      <c r="D21" s="68">
        <v>3066.2</v>
      </c>
      <c r="E21" s="68">
        <v>4011.61</v>
      </c>
      <c r="F21" s="89">
        <f>(D21-E21)/E21</f>
        <v>-0.23566847225926754</v>
      </c>
      <c r="G21" s="68">
        <v>634</v>
      </c>
      <c r="H21" s="50">
        <v>93</v>
      </c>
      <c r="I21" s="66">
        <f>G21/H21</f>
        <v>6.817204301075269</v>
      </c>
      <c r="J21" s="66">
        <v>13</v>
      </c>
      <c r="K21" s="66">
        <v>5</v>
      </c>
      <c r="L21" s="68">
        <v>42419</v>
      </c>
      <c r="M21" s="68">
        <v>8803</v>
      </c>
      <c r="N21" s="64">
        <v>44316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3</v>
      </c>
      <c r="C22" s="46" t="s">
        <v>107</v>
      </c>
      <c r="D22" s="68">
        <v>3058.59</v>
      </c>
      <c r="E22" s="66">
        <v>10698.47</v>
      </c>
      <c r="F22" s="89">
        <f>(D22-E22)/E22</f>
        <v>-0.71410958763262411</v>
      </c>
      <c r="G22" s="68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8">
        <v>13757.06</v>
      </c>
      <c r="M22" s="68">
        <v>2136</v>
      </c>
      <c r="N22" s="64">
        <v>44337</v>
      </c>
      <c r="O22" s="63" t="s">
        <v>27</v>
      </c>
      <c r="P22" s="60"/>
      <c r="Q22" s="98"/>
      <c r="R22" s="98"/>
      <c r="S22" s="98"/>
      <c r="T22" s="98"/>
      <c r="U22" s="98"/>
      <c r="V22" s="99"/>
      <c r="W22" s="99"/>
      <c r="X22" s="100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94350.89</v>
      </c>
      <c r="E23" s="61">
        <f>SUM(E13:E22)</f>
        <v>64826.37</v>
      </c>
      <c r="F23" s="108">
        <f>(D23-E23)/E23</f>
        <v>0.45543996987645607</v>
      </c>
      <c r="G23" s="61">
        <f>SUM(G13:G22)</f>
        <v>16224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6</v>
      </c>
      <c r="C25" s="67" t="s">
        <v>73</v>
      </c>
      <c r="D25" s="68">
        <v>2625.33</v>
      </c>
      <c r="E25" s="66">
        <v>6406.81</v>
      </c>
      <c r="F25" s="89">
        <f>(D25-E25)/E25</f>
        <v>-0.59022821029498307</v>
      </c>
      <c r="G25" s="68">
        <v>407</v>
      </c>
      <c r="H25" s="50">
        <v>52</v>
      </c>
      <c r="I25" s="66">
        <f>G25/H25</f>
        <v>7.8269230769230766</v>
      </c>
      <c r="J25" s="66">
        <v>8</v>
      </c>
      <c r="K25" s="66">
        <v>4</v>
      </c>
      <c r="L25" s="68">
        <v>50171.88</v>
      </c>
      <c r="M25" s="68">
        <v>7294</v>
      </c>
      <c r="N25" s="64">
        <v>44323</v>
      </c>
      <c r="O25" s="84" t="s">
        <v>74</v>
      </c>
      <c r="P25" s="60"/>
      <c r="Q25" s="98"/>
      <c r="R25" s="98"/>
      <c r="S25" s="98"/>
      <c r="T25" s="98"/>
      <c r="U25" s="98"/>
      <c r="V25" s="99"/>
      <c r="W25" s="99"/>
      <c r="X25" s="100"/>
      <c r="Y25" s="100"/>
      <c r="Z25" s="59"/>
    </row>
    <row r="26" spans="1:26" ht="25.35" customHeight="1">
      <c r="A26" s="62">
        <v>12</v>
      </c>
      <c r="B26" s="62" t="s">
        <v>68</v>
      </c>
      <c r="C26" s="85" t="s">
        <v>119</v>
      </c>
      <c r="D26" s="68">
        <f>1441.93+652.74</f>
        <v>2094.67</v>
      </c>
      <c r="E26" s="66" t="s">
        <v>30</v>
      </c>
      <c r="F26" s="66" t="s">
        <v>30</v>
      </c>
      <c r="G26" s="68">
        <v>396</v>
      </c>
      <c r="H26" s="66" t="s">
        <v>30</v>
      </c>
      <c r="I26" s="66" t="s">
        <v>30</v>
      </c>
      <c r="J26" s="66">
        <v>11</v>
      </c>
      <c r="K26" s="66">
        <v>1</v>
      </c>
      <c r="L26" s="68">
        <f>1441.93+652.74</f>
        <v>2094.67</v>
      </c>
      <c r="M26" s="68">
        <v>396</v>
      </c>
      <c r="N26" s="64">
        <v>44344</v>
      </c>
      <c r="O26" s="63" t="s">
        <v>120</v>
      </c>
      <c r="P26" s="60"/>
      <c r="Q26" s="98"/>
      <c r="R26" s="98"/>
      <c r="S26" s="98"/>
      <c r="T26" s="98"/>
      <c r="U26" s="98"/>
      <c r="V26" s="99"/>
      <c r="W26" s="99"/>
      <c r="X26" s="109"/>
      <c r="Y26" s="100"/>
      <c r="Z26" s="59"/>
    </row>
    <row r="27" spans="1:26" ht="25.35" customHeight="1">
      <c r="A27" s="62">
        <v>13</v>
      </c>
      <c r="B27" s="62" t="s">
        <v>68</v>
      </c>
      <c r="C27" s="85" t="s">
        <v>122</v>
      </c>
      <c r="D27" s="68">
        <v>2031</v>
      </c>
      <c r="E27" s="66" t="s">
        <v>30</v>
      </c>
      <c r="F27" s="66" t="s">
        <v>30</v>
      </c>
      <c r="G27" s="68">
        <v>423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2031</v>
      </c>
      <c r="M27" s="68">
        <v>423</v>
      </c>
      <c r="N27" s="64">
        <v>44344</v>
      </c>
      <c r="O27" s="63" t="s">
        <v>60</v>
      </c>
      <c r="P27" s="60"/>
      <c r="Q27" s="98"/>
      <c r="R27" s="98"/>
      <c r="S27" s="98"/>
      <c r="T27" s="98"/>
      <c r="U27" s="98"/>
      <c r="V27" s="99"/>
      <c r="W27" s="99"/>
      <c r="X27" s="109"/>
      <c r="Y27" s="100"/>
      <c r="Z27" s="59"/>
    </row>
    <row r="28" spans="1:26" ht="25.35" customHeight="1">
      <c r="A28" s="62">
        <v>14</v>
      </c>
      <c r="B28" s="62" t="s">
        <v>68</v>
      </c>
      <c r="C28" s="85" t="s">
        <v>121</v>
      </c>
      <c r="D28" s="68">
        <v>1711.97</v>
      </c>
      <c r="E28" s="66" t="s">
        <v>30</v>
      </c>
      <c r="F28" s="66" t="s">
        <v>30</v>
      </c>
      <c r="G28" s="68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8">
        <v>1711.97</v>
      </c>
      <c r="M28" s="68">
        <v>320</v>
      </c>
      <c r="N28" s="64">
        <v>44344</v>
      </c>
      <c r="O28" s="63" t="s">
        <v>57</v>
      </c>
      <c r="P28" s="60"/>
      <c r="Q28" s="98"/>
      <c r="R28" s="98"/>
      <c r="S28" s="98"/>
      <c r="T28" s="98"/>
      <c r="U28" s="98"/>
      <c r="V28" s="99"/>
      <c r="W28" s="99"/>
      <c r="X28" s="109"/>
      <c r="Y28" s="100"/>
      <c r="Z28" s="59"/>
    </row>
    <row r="29" spans="1:26" ht="25.35" customHeight="1">
      <c r="A29" s="62">
        <v>15</v>
      </c>
      <c r="B29" s="62">
        <v>13</v>
      </c>
      <c r="C29" s="86" t="s">
        <v>77</v>
      </c>
      <c r="D29" s="68">
        <v>1430.8</v>
      </c>
      <c r="E29" s="66">
        <v>2665.65</v>
      </c>
      <c r="F29" s="89">
        <f t="shared" ref="F29:F35" si="1">(D29-E29)/E29</f>
        <v>-0.46324536229437474</v>
      </c>
      <c r="G29" s="68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8">
        <v>14762</v>
      </c>
      <c r="M29" s="68">
        <v>2352</v>
      </c>
      <c r="N29" s="64">
        <v>44323</v>
      </c>
      <c r="O29" s="63" t="s">
        <v>33</v>
      </c>
      <c r="P29" s="60"/>
      <c r="Q29" s="98"/>
      <c r="R29" s="98"/>
      <c r="S29" s="98"/>
      <c r="T29" s="98"/>
      <c r="U29" s="98"/>
      <c r="V29" s="99"/>
      <c r="W29" s="99"/>
      <c r="X29" s="100"/>
      <c r="Y29" s="100"/>
      <c r="Z29" s="59"/>
    </row>
    <row r="30" spans="1:26" ht="25.35" customHeight="1">
      <c r="A30" s="62">
        <v>16</v>
      </c>
      <c r="B30" s="62">
        <v>12</v>
      </c>
      <c r="C30" s="85" t="s">
        <v>75</v>
      </c>
      <c r="D30" s="68">
        <v>1200.58</v>
      </c>
      <c r="E30" s="66">
        <v>3567.38</v>
      </c>
      <c r="F30" s="89">
        <f t="shared" si="1"/>
        <v>-0.66345609382796344</v>
      </c>
      <c r="G30" s="68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8">
        <v>24652.67</v>
      </c>
      <c r="M30" s="68">
        <v>4095</v>
      </c>
      <c r="N30" s="64">
        <v>44323</v>
      </c>
      <c r="O30" s="63" t="s">
        <v>34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5.35" customHeight="1">
      <c r="A31" s="62">
        <v>17</v>
      </c>
      <c r="B31" s="62">
        <v>8</v>
      </c>
      <c r="C31" s="46" t="s">
        <v>92</v>
      </c>
      <c r="D31" s="68">
        <v>1177.55</v>
      </c>
      <c r="E31" s="66">
        <v>5175.26</v>
      </c>
      <c r="F31" s="89">
        <f t="shared" si="1"/>
        <v>-0.77246553796331008</v>
      </c>
      <c r="G31" s="68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8">
        <v>6904.31</v>
      </c>
      <c r="M31" s="68">
        <v>1165</v>
      </c>
      <c r="N31" s="64">
        <v>44337</v>
      </c>
      <c r="O31" s="63" t="s">
        <v>27</v>
      </c>
      <c r="P31" s="60"/>
      <c r="Q31" s="98"/>
      <c r="R31" s="98"/>
      <c r="S31" s="98"/>
      <c r="T31" s="98"/>
      <c r="U31" s="98"/>
      <c r="V31" s="99"/>
      <c r="W31" s="99"/>
      <c r="X31" s="100"/>
      <c r="Y31" s="59"/>
      <c r="Z31" s="100"/>
    </row>
    <row r="32" spans="1:26" ht="25.35" customHeight="1">
      <c r="A32" s="62">
        <v>18</v>
      </c>
      <c r="B32" s="62">
        <v>9</v>
      </c>
      <c r="C32" s="46" t="s">
        <v>109</v>
      </c>
      <c r="D32" s="68">
        <v>998</v>
      </c>
      <c r="E32" s="66">
        <v>4306</v>
      </c>
      <c r="F32" s="89">
        <f t="shared" si="1"/>
        <v>-0.76823037621922896</v>
      </c>
      <c r="G32" s="68">
        <v>163</v>
      </c>
      <c r="H32" s="66" t="s">
        <v>30</v>
      </c>
      <c r="I32" s="66" t="s">
        <v>30</v>
      </c>
      <c r="J32" s="66">
        <v>6</v>
      </c>
      <c r="K32" s="66">
        <v>2</v>
      </c>
      <c r="L32" s="68">
        <v>5304</v>
      </c>
      <c r="M32" s="68">
        <v>910</v>
      </c>
      <c r="N32" s="64">
        <v>44337</v>
      </c>
      <c r="O32" s="63" t="s">
        <v>31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2">
        <v>19</v>
      </c>
      <c r="C33" s="67" t="s">
        <v>99</v>
      </c>
      <c r="D33" s="68">
        <v>887</v>
      </c>
      <c r="E33" s="66">
        <v>870</v>
      </c>
      <c r="F33" s="89">
        <f t="shared" si="1"/>
        <v>1.9540229885057471E-2</v>
      </c>
      <c r="G33" s="68">
        <v>176</v>
      </c>
      <c r="H33" s="66" t="s">
        <v>30</v>
      </c>
      <c r="I33" s="66" t="s">
        <v>30</v>
      </c>
      <c r="J33" s="66">
        <v>2</v>
      </c>
      <c r="K33" s="66">
        <v>3</v>
      </c>
      <c r="L33" s="68">
        <v>3332</v>
      </c>
      <c r="M33" s="68">
        <v>650</v>
      </c>
      <c r="N33" s="64">
        <v>44330</v>
      </c>
      <c r="O33" s="63" t="s">
        <v>100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10</v>
      </c>
      <c r="C34" s="46" t="s">
        <v>110</v>
      </c>
      <c r="D34" s="68">
        <v>836.3</v>
      </c>
      <c r="E34" s="66">
        <v>4074.28</v>
      </c>
      <c r="F34" s="89">
        <f t="shared" si="1"/>
        <v>-0.79473673876120454</v>
      </c>
      <c r="G34" s="68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8">
        <v>4910.58</v>
      </c>
      <c r="M34" s="68">
        <v>782</v>
      </c>
      <c r="N34" s="64">
        <v>44337</v>
      </c>
      <c r="O34" s="26" t="s">
        <v>43</v>
      </c>
      <c r="P34" s="60"/>
      <c r="Q34" s="98"/>
      <c r="R34" s="98"/>
      <c r="S34" s="98"/>
      <c r="T34" s="98"/>
      <c r="U34" s="98"/>
      <c r="V34" s="99"/>
      <c r="W34" s="99"/>
      <c r="X34" s="100"/>
      <c r="Y34" s="59"/>
      <c r="Z34" s="100"/>
    </row>
    <row r="35" spans="1:26" ht="25.35" customHeight="1">
      <c r="A35" s="16"/>
      <c r="B35" s="16"/>
      <c r="C35" s="39" t="s">
        <v>86</v>
      </c>
      <c r="D35" s="61">
        <f>SUM(D23:D34)</f>
        <v>109344.09000000001</v>
      </c>
      <c r="E35" s="61">
        <f>SUM(E23:E34)</f>
        <v>91891.75</v>
      </c>
      <c r="F35" s="108">
        <f t="shared" si="1"/>
        <v>0.18992281679258488</v>
      </c>
      <c r="G35" s="61">
        <f>SUM(G23:G34)</f>
        <v>18898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 t="s">
        <v>40</v>
      </c>
      <c r="C37" s="85" t="s">
        <v>126</v>
      </c>
      <c r="D37" s="68">
        <v>833.71</v>
      </c>
      <c r="E37" s="66" t="s">
        <v>30</v>
      </c>
      <c r="F37" s="66" t="s">
        <v>30</v>
      </c>
      <c r="G37" s="68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8">
        <v>834</v>
      </c>
      <c r="M37" s="68">
        <v>167</v>
      </c>
      <c r="N37" s="64" t="s">
        <v>41</v>
      </c>
      <c r="O37" s="63" t="s">
        <v>53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62">
        <v>15</v>
      </c>
      <c r="C38" s="86" t="s">
        <v>76</v>
      </c>
      <c r="D38" s="68">
        <v>742.5</v>
      </c>
      <c r="E38" s="66">
        <v>1834.1</v>
      </c>
      <c r="F38" s="89">
        <f t="shared" ref="F38:F47" si="2">(D38-E38)/E38</f>
        <v>-0.59516929284117548</v>
      </c>
      <c r="G38" s="68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8">
        <v>21751</v>
      </c>
      <c r="M38" s="68">
        <v>3804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5.35" customHeight="1">
      <c r="A39" s="62">
        <v>23</v>
      </c>
      <c r="B39" s="62">
        <v>22</v>
      </c>
      <c r="C39" s="46" t="s">
        <v>46</v>
      </c>
      <c r="D39" s="68">
        <v>654.1</v>
      </c>
      <c r="E39" s="68">
        <v>314.7</v>
      </c>
      <c r="F39" s="89">
        <f t="shared" si="2"/>
        <v>1.078487448363521</v>
      </c>
      <c r="G39" s="68">
        <v>131</v>
      </c>
      <c r="H39" s="66">
        <v>18</v>
      </c>
      <c r="I39" s="66">
        <f>G39/H39</f>
        <v>7.2777777777777777</v>
      </c>
      <c r="J39" s="66">
        <v>3</v>
      </c>
      <c r="K39" s="66" t="s">
        <v>30</v>
      </c>
      <c r="L39" s="68">
        <v>115265.81999999999</v>
      </c>
      <c r="M39" s="68">
        <v>23288</v>
      </c>
      <c r="N39" s="64">
        <v>44106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59"/>
      <c r="Z39" s="100"/>
    </row>
    <row r="40" spans="1:26" ht="25.35" customHeight="1">
      <c r="A40" s="62">
        <v>24</v>
      </c>
      <c r="B40" s="62">
        <v>24</v>
      </c>
      <c r="C40" s="46" t="s">
        <v>87</v>
      </c>
      <c r="D40" s="68">
        <v>552.79999999999995</v>
      </c>
      <c r="E40" s="68">
        <v>255</v>
      </c>
      <c r="F40" s="89">
        <f t="shared" si="2"/>
        <v>1.1678431372549019</v>
      </c>
      <c r="G40" s="68">
        <v>112</v>
      </c>
      <c r="H40" s="66" t="s">
        <v>30</v>
      </c>
      <c r="I40" s="66" t="s">
        <v>30</v>
      </c>
      <c r="J40" s="66" t="s">
        <v>30</v>
      </c>
      <c r="K40" s="66">
        <v>2</v>
      </c>
      <c r="L40" s="68">
        <v>2263.12</v>
      </c>
      <c r="M40" s="68">
        <v>460</v>
      </c>
      <c r="N40" s="64">
        <v>44330</v>
      </c>
      <c r="O40" s="63" t="s">
        <v>60</v>
      </c>
      <c r="P40" s="60"/>
      <c r="Q40" s="98"/>
      <c r="R40" s="98"/>
      <c r="S40" s="98"/>
      <c r="T40" s="98"/>
      <c r="U40" s="98"/>
      <c r="V40" s="99"/>
      <c r="W40" s="99"/>
      <c r="X40" s="100"/>
      <c r="Y40" s="59"/>
      <c r="Z40" s="100"/>
    </row>
    <row r="41" spans="1:26" ht="25.35" customHeight="1">
      <c r="A41" s="62">
        <v>25</v>
      </c>
      <c r="B41" s="62">
        <v>16</v>
      </c>
      <c r="C41" s="46" t="s">
        <v>91</v>
      </c>
      <c r="D41" s="68">
        <v>458</v>
      </c>
      <c r="E41" s="66">
        <v>1443</v>
      </c>
      <c r="F41" s="89">
        <f t="shared" si="2"/>
        <v>-0.68260568260568255</v>
      </c>
      <c r="G41" s="68">
        <v>85</v>
      </c>
      <c r="H41" s="66" t="s">
        <v>30</v>
      </c>
      <c r="I41" s="66" t="s">
        <v>30</v>
      </c>
      <c r="J41" s="66">
        <v>2</v>
      </c>
      <c r="K41" s="66">
        <v>3</v>
      </c>
      <c r="L41" s="68">
        <v>5422</v>
      </c>
      <c r="M41" s="68">
        <v>1086</v>
      </c>
      <c r="N41" s="64">
        <v>44330</v>
      </c>
      <c r="O41" s="63" t="s">
        <v>31</v>
      </c>
      <c r="P41" s="60"/>
      <c r="Q41" s="98"/>
      <c r="R41" s="98"/>
      <c r="S41" s="98"/>
      <c r="T41" s="98"/>
      <c r="U41" s="98"/>
      <c r="V41" s="99"/>
      <c r="W41" s="99"/>
      <c r="X41" s="100"/>
      <c r="Y41" s="59"/>
      <c r="Z41" s="100"/>
    </row>
    <row r="42" spans="1:26" ht="25.35" customHeight="1">
      <c r="A42" s="62">
        <v>26</v>
      </c>
      <c r="B42" s="62">
        <v>27</v>
      </c>
      <c r="C42" s="67" t="s">
        <v>44</v>
      </c>
      <c r="D42" s="68">
        <v>429</v>
      </c>
      <c r="E42" s="68">
        <v>146.5</v>
      </c>
      <c r="F42" s="89">
        <f t="shared" si="2"/>
        <v>1.9283276450511946</v>
      </c>
      <c r="G42" s="68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8">
        <v>21887.82</v>
      </c>
      <c r="M42" s="68">
        <v>3935</v>
      </c>
      <c r="N42" s="64">
        <v>44316</v>
      </c>
      <c r="O42" s="63" t="s">
        <v>43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91">
        <v>17</v>
      </c>
      <c r="C43" s="46" t="s">
        <v>116</v>
      </c>
      <c r="D43" s="68">
        <v>419</v>
      </c>
      <c r="E43" s="66">
        <v>1410</v>
      </c>
      <c r="F43" s="89">
        <f t="shared" si="2"/>
        <v>-0.70283687943262407</v>
      </c>
      <c r="G43" s="68">
        <v>69</v>
      </c>
      <c r="H43" s="66" t="s">
        <v>30</v>
      </c>
      <c r="I43" s="66" t="s">
        <v>30</v>
      </c>
      <c r="J43" s="66" t="s">
        <v>30</v>
      </c>
      <c r="K43" s="66">
        <v>2</v>
      </c>
      <c r="L43" s="68">
        <v>1829</v>
      </c>
      <c r="M43" s="68">
        <v>340</v>
      </c>
      <c r="N43" s="64">
        <v>44337</v>
      </c>
      <c r="O43" s="63" t="s">
        <v>60</v>
      </c>
      <c r="P43" s="60"/>
      <c r="Q43" s="98"/>
      <c r="R43" s="98"/>
      <c r="S43" s="98"/>
      <c r="T43" s="98"/>
      <c r="U43" s="98"/>
      <c r="V43" s="99"/>
      <c r="W43" s="99"/>
      <c r="X43" s="100"/>
      <c r="Y43" s="59"/>
      <c r="Z43" s="100"/>
    </row>
    <row r="44" spans="1:26" ht="24.75" customHeight="1">
      <c r="A44" s="62">
        <v>28</v>
      </c>
      <c r="B44" s="62">
        <v>18</v>
      </c>
      <c r="C44" s="67" t="s">
        <v>56</v>
      </c>
      <c r="D44" s="68">
        <v>386.5</v>
      </c>
      <c r="E44" s="68">
        <v>1378.1</v>
      </c>
      <c r="F44" s="89">
        <f t="shared" si="2"/>
        <v>-0.71954139757637325</v>
      </c>
      <c r="G44" s="68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8">
        <v>26987.919999999998</v>
      </c>
      <c r="M44" s="68">
        <v>4747</v>
      </c>
      <c r="N44" s="64">
        <v>44316</v>
      </c>
      <c r="O44" s="63" t="s">
        <v>57</v>
      </c>
      <c r="P44" s="78"/>
      <c r="R44" s="65"/>
      <c r="T44" s="60"/>
      <c r="U44" s="59"/>
      <c r="V44" s="59"/>
      <c r="W44" s="59"/>
      <c r="X44" s="59"/>
      <c r="Y44" s="59"/>
      <c r="Z44" s="60"/>
    </row>
    <row r="45" spans="1:26" ht="25.35" customHeight="1">
      <c r="A45" s="62">
        <v>29</v>
      </c>
      <c r="B45" s="62">
        <v>25</v>
      </c>
      <c r="C45" s="46" t="s">
        <v>79</v>
      </c>
      <c r="D45" s="68">
        <v>359</v>
      </c>
      <c r="E45" s="68">
        <v>229</v>
      </c>
      <c r="F45" s="89">
        <f t="shared" si="2"/>
        <v>0.56768558951965065</v>
      </c>
      <c r="G45" s="68">
        <v>72</v>
      </c>
      <c r="H45" s="66" t="s">
        <v>30</v>
      </c>
      <c r="I45" s="66" t="s">
        <v>30</v>
      </c>
      <c r="J45" s="66" t="s">
        <v>30</v>
      </c>
      <c r="K45" s="66">
        <v>3</v>
      </c>
      <c r="L45" s="68">
        <v>2118.5</v>
      </c>
      <c r="M45" s="68">
        <v>393</v>
      </c>
      <c r="N45" s="64">
        <v>44323</v>
      </c>
      <c r="O45" s="26" t="s">
        <v>60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2">
        <v>26</v>
      </c>
      <c r="C46" s="92" t="s">
        <v>47</v>
      </c>
      <c r="D46" s="68">
        <v>178.25</v>
      </c>
      <c r="E46" s="68">
        <v>214.55</v>
      </c>
      <c r="F46" s="89">
        <f t="shared" si="2"/>
        <v>-0.1691913306921464</v>
      </c>
      <c r="G46" s="68">
        <v>34</v>
      </c>
      <c r="H46" s="66">
        <v>7</v>
      </c>
      <c r="I46" s="66">
        <f>G46/H46</f>
        <v>4.8571428571428568</v>
      </c>
      <c r="J46" s="66">
        <v>1</v>
      </c>
      <c r="K46" s="66" t="s">
        <v>30</v>
      </c>
      <c r="L46" s="68">
        <v>66226.02</v>
      </c>
      <c r="M46" s="68">
        <v>14232</v>
      </c>
      <c r="N46" s="64">
        <v>44113</v>
      </c>
      <c r="O46" s="63" t="s">
        <v>27</v>
      </c>
      <c r="P46" s="60"/>
      <c r="R46" s="65"/>
      <c r="T46" s="60"/>
      <c r="U46" s="59"/>
      <c r="V46" s="59"/>
      <c r="W46" s="59"/>
      <c r="X46" s="59"/>
      <c r="Y46" s="60"/>
      <c r="Z46" s="59"/>
    </row>
    <row r="47" spans="1:26" ht="25.35" customHeight="1">
      <c r="A47" s="16"/>
      <c r="B47" s="16"/>
      <c r="C47" s="39" t="s">
        <v>117</v>
      </c>
      <c r="D47" s="61">
        <f>SUM(D35:D46)</f>
        <v>114356.95000000003</v>
      </c>
      <c r="E47" s="61">
        <f>SUM(E35:E46)</f>
        <v>99116.700000000012</v>
      </c>
      <c r="F47" s="108">
        <f t="shared" si="2"/>
        <v>0.15376066798026986</v>
      </c>
      <c r="G47" s="61">
        <f>SUM(G35:G46)</f>
        <v>19856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40</v>
      </c>
      <c r="C49" s="85" t="s">
        <v>124</v>
      </c>
      <c r="D49" s="68">
        <v>162.85</v>
      </c>
      <c r="E49" s="66" t="s">
        <v>30</v>
      </c>
      <c r="F49" s="66" t="s">
        <v>30</v>
      </c>
      <c r="G49" s="68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8">
        <v>162.85</v>
      </c>
      <c r="M49" s="68">
        <v>29</v>
      </c>
      <c r="N49" s="64" t="s">
        <v>41</v>
      </c>
      <c r="O49" s="63" t="s">
        <v>27</v>
      </c>
      <c r="P49" s="60"/>
      <c r="R49" s="65"/>
      <c r="T49" s="60"/>
      <c r="U49" s="59"/>
      <c r="V49" s="59"/>
      <c r="W49" s="59"/>
      <c r="X49" s="59"/>
      <c r="Y49" s="60"/>
      <c r="Z49" s="59"/>
    </row>
    <row r="50" spans="1:26" ht="25.35" customHeight="1">
      <c r="A50" s="62">
        <v>32</v>
      </c>
      <c r="B50" s="62">
        <v>14</v>
      </c>
      <c r="C50" s="46" t="s">
        <v>89</v>
      </c>
      <c r="D50" s="68">
        <v>98.3</v>
      </c>
      <c r="E50" s="66">
        <v>1899.72</v>
      </c>
      <c r="F50" s="89">
        <f>(D50-E50)/E50</f>
        <v>-0.94825553239424765</v>
      </c>
      <c r="G50" s="68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8">
        <v>8012.41</v>
      </c>
      <c r="M50" s="68">
        <v>1303</v>
      </c>
      <c r="N50" s="64">
        <v>44330</v>
      </c>
      <c r="O50" s="63" t="s">
        <v>34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30</v>
      </c>
      <c r="C51" s="67" t="s">
        <v>42</v>
      </c>
      <c r="D51" s="68">
        <v>24</v>
      </c>
      <c r="E51" s="68">
        <v>12</v>
      </c>
      <c r="F51" s="89">
        <f>(D51-E51)/E51</f>
        <v>1</v>
      </c>
      <c r="G51" s="68">
        <v>6</v>
      </c>
      <c r="H51" s="66" t="s">
        <v>30</v>
      </c>
      <c r="I51" s="66" t="s">
        <v>30</v>
      </c>
      <c r="J51" s="66">
        <v>1</v>
      </c>
      <c r="K51" s="66">
        <v>5</v>
      </c>
      <c r="L51" s="68">
        <v>6478</v>
      </c>
      <c r="M51" s="68">
        <v>1220</v>
      </c>
      <c r="N51" s="64">
        <v>44316</v>
      </c>
      <c r="O51" s="63" t="s">
        <v>31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4.6" customHeight="1">
      <c r="A52" s="62">
        <v>34</v>
      </c>
      <c r="B52" s="110" t="s">
        <v>30</v>
      </c>
      <c r="C52" s="67" t="s">
        <v>125</v>
      </c>
      <c r="D52" s="68">
        <v>16</v>
      </c>
      <c r="E52" s="68" t="s">
        <v>30</v>
      </c>
      <c r="F52" s="68" t="s">
        <v>30</v>
      </c>
      <c r="G52" s="68">
        <v>8</v>
      </c>
      <c r="H52" s="66">
        <v>6</v>
      </c>
      <c r="I52" s="66">
        <f>G52/H52</f>
        <v>1.3333333333333333</v>
      </c>
      <c r="J52" s="66">
        <v>3</v>
      </c>
      <c r="K52" s="66" t="s">
        <v>30</v>
      </c>
      <c r="L52" s="68">
        <v>333871.03999999998</v>
      </c>
      <c r="M52" s="68">
        <v>71207</v>
      </c>
      <c r="N52" s="64">
        <v>43700</v>
      </c>
      <c r="O52" s="84" t="s">
        <v>74</v>
      </c>
      <c r="P52" s="60"/>
      <c r="R52" s="65"/>
      <c r="T52" s="60"/>
      <c r="U52" s="59"/>
      <c r="V52" s="59"/>
      <c r="W52" s="59"/>
      <c r="X52" s="59"/>
      <c r="Y52" s="59"/>
      <c r="Z52" s="60"/>
    </row>
    <row r="53" spans="1:26" ht="25.35" customHeight="1">
      <c r="A53" s="16"/>
      <c r="B53" s="16"/>
      <c r="C53" s="39" t="s">
        <v>127</v>
      </c>
      <c r="D53" s="61">
        <f>SUM(D47:D52)</f>
        <v>114658.10000000003</v>
      </c>
      <c r="E53" s="61">
        <f>SUM(E47:E52)</f>
        <v>101028.42000000001</v>
      </c>
      <c r="F53" s="108">
        <f>(D53-E53)/E53</f>
        <v>0.13490936510736307</v>
      </c>
      <c r="G53" s="61">
        <f>SUM(G47:G52)</f>
        <v>19914</v>
      </c>
      <c r="H53" s="61"/>
      <c r="I53" s="19"/>
      <c r="J53" s="18"/>
      <c r="K53" s="20"/>
      <c r="L53" s="21"/>
      <c r="M53" s="25"/>
      <c r="N53" s="22"/>
      <c r="O53" s="26"/>
    </row>
    <row r="54" spans="1:26" ht="23.1" customHeight="1"/>
    <row r="55" spans="1:26" ht="17.25" customHeight="1"/>
    <row r="69" spans="16:18">
      <c r="R69" s="60"/>
    </row>
    <row r="72" spans="16:18">
      <c r="P72" s="60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zoomScale="60" zoomScaleNormal="60" workbookViewId="0">
      <selection activeCell="C20" sqref="C20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8.88671875" style="58"/>
    <col min="26" max="26" width="12" style="58" bestFit="1" customWidth="1"/>
    <col min="27" max="16384" width="8.88671875" style="58"/>
  </cols>
  <sheetData>
    <row r="1" spans="1:26" ht="19.5" customHeight="1">
      <c r="E1" s="2" t="s">
        <v>105</v>
      </c>
      <c r="F1" s="2"/>
      <c r="G1" s="2"/>
      <c r="H1" s="2"/>
      <c r="I1" s="2"/>
    </row>
    <row r="2" spans="1:26" ht="19.5" customHeight="1">
      <c r="E2" s="2" t="s">
        <v>106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2"/>
      <c r="B5" s="202"/>
      <c r="C5" s="205" t="s">
        <v>0</v>
      </c>
      <c r="D5" s="3"/>
      <c r="E5" s="3"/>
      <c r="F5" s="205" t="s">
        <v>3</v>
      </c>
      <c r="G5" s="3"/>
      <c r="H5" s="205" t="s">
        <v>5</v>
      </c>
      <c r="I5" s="205" t="s">
        <v>6</v>
      </c>
      <c r="J5" s="205" t="s">
        <v>7</v>
      </c>
      <c r="K5" s="205" t="s">
        <v>8</v>
      </c>
      <c r="L5" s="205" t="s">
        <v>10</v>
      </c>
      <c r="M5" s="205" t="s">
        <v>9</v>
      </c>
      <c r="N5" s="205" t="s">
        <v>11</v>
      </c>
      <c r="O5" s="205" t="s">
        <v>12</v>
      </c>
    </row>
    <row r="6" spans="1:26">
      <c r="A6" s="203"/>
      <c r="B6" s="203"/>
      <c r="C6" s="206"/>
      <c r="D6" s="4" t="s">
        <v>103</v>
      </c>
      <c r="E6" s="4" t="s">
        <v>95</v>
      </c>
      <c r="F6" s="206"/>
      <c r="G6" s="4" t="s">
        <v>103</v>
      </c>
      <c r="H6" s="206"/>
      <c r="I6" s="206"/>
      <c r="J6" s="206"/>
      <c r="K6" s="206"/>
      <c r="L6" s="206"/>
      <c r="M6" s="206"/>
      <c r="N6" s="206"/>
      <c r="O6" s="206"/>
    </row>
    <row r="7" spans="1:26">
      <c r="A7" s="203"/>
      <c r="B7" s="203"/>
      <c r="C7" s="206"/>
      <c r="D7" s="4" t="s">
        <v>1</v>
      </c>
      <c r="E7" s="4" t="s">
        <v>1</v>
      </c>
      <c r="F7" s="206"/>
      <c r="G7" s="4" t="s">
        <v>4</v>
      </c>
      <c r="H7" s="206"/>
      <c r="I7" s="206"/>
      <c r="J7" s="206"/>
      <c r="K7" s="206"/>
      <c r="L7" s="206"/>
      <c r="M7" s="206"/>
      <c r="N7" s="206"/>
      <c r="O7" s="206"/>
    </row>
    <row r="8" spans="1:26" ht="18" customHeight="1" thickBot="1">
      <c r="A8" s="204"/>
      <c r="B8" s="204"/>
      <c r="C8" s="207"/>
      <c r="D8" s="5" t="s">
        <v>2</v>
      </c>
      <c r="E8" s="5" t="s">
        <v>2</v>
      </c>
      <c r="F8" s="207"/>
      <c r="G8" s="6"/>
      <c r="H8" s="207"/>
      <c r="I8" s="207"/>
      <c r="J8" s="207"/>
      <c r="K8" s="207"/>
      <c r="L8" s="207"/>
      <c r="M8" s="207"/>
      <c r="N8" s="207"/>
      <c r="O8" s="207"/>
      <c r="R8" s="8"/>
    </row>
    <row r="9" spans="1:26" ht="15" customHeight="1">
      <c r="A9" s="202"/>
      <c r="B9" s="202"/>
      <c r="C9" s="205" t="s">
        <v>13</v>
      </c>
      <c r="D9" s="101"/>
      <c r="E9" s="101"/>
      <c r="F9" s="205" t="s">
        <v>15</v>
      </c>
      <c r="G9" s="101"/>
      <c r="H9" s="9" t="s">
        <v>18</v>
      </c>
      <c r="I9" s="20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5" t="s">
        <v>26</v>
      </c>
      <c r="R9" s="8"/>
    </row>
    <row r="10" spans="1:26">
      <c r="A10" s="203"/>
      <c r="B10" s="203"/>
      <c r="C10" s="206"/>
      <c r="D10" s="102" t="s">
        <v>104</v>
      </c>
      <c r="E10" s="102" t="s">
        <v>96</v>
      </c>
      <c r="F10" s="206"/>
      <c r="G10" s="102" t="s">
        <v>104</v>
      </c>
      <c r="H10" s="4" t="s">
        <v>17</v>
      </c>
      <c r="I10" s="20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6"/>
      <c r="R10" s="8"/>
    </row>
    <row r="11" spans="1:26">
      <c r="A11" s="203"/>
      <c r="B11" s="203"/>
      <c r="C11" s="206"/>
      <c r="D11" s="102" t="s">
        <v>14</v>
      </c>
      <c r="E11" s="4" t="s">
        <v>14</v>
      </c>
      <c r="F11" s="206"/>
      <c r="G11" s="102" t="s">
        <v>16</v>
      </c>
      <c r="H11" s="6"/>
      <c r="I11" s="206"/>
      <c r="J11" s="6"/>
      <c r="K11" s="6"/>
      <c r="L11" s="12" t="s">
        <v>2</v>
      </c>
      <c r="M11" s="4" t="s">
        <v>17</v>
      </c>
      <c r="N11" s="6"/>
      <c r="O11" s="206"/>
      <c r="R11" s="60"/>
      <c r="T11" s="60"/>
      <c r="U11" s="59"/>
    </row>
    <row r="12" spans="1:26" ht="15.6" customHeight="1" thickBot="1">
      <c r="A12" s="203"/>
      <c r="B12" s="204"/>
      <c r="C12" s="207"/>
      <c r="D12" s="103"/>
      <c r="E12" s="5" t="s">
        <v>2</v>
      </c>
      <c r="F12" s="207"/>
      <c r="G12" s="103" t="s">
        <v>17</v>
      </c>
      <c r="H12" s="32"/>
      <c r="I12" s="207"/>
      <c r="J12" s="32"/>
      <c r="K12" s="32"/>
      <c r="L12" s="32"/>
      <c r="M12" s="32"/>
      <c r="N12" s="32"/>
      <c r="O12" s="207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62" t="s">
        <v>68</v>
      </c>
      <c r="C13" s="46" t="s">
        <v>94</v>
      </c>
      <c r="D13" s="68">
        <v>22127.99</v>
      </c>
      <c r="E13" s="66" t="s">
        <v>30</v>
      </c>
      <c r="F13" s="66" t="s">
        <v>30</v>
      </c>
      <c r="G13" s="68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8">
        <v>22440</v>
      </c>
      <c r="M13" s="68">
        <v>4754</v>
      </c>
      <c r="N13" s="64">
        <v>44337</v>
      </c>
      <c r="O13" s="63" t="s">
        <v>32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80</v>
      </c>
      <c r="D14" s="68">
        <v>12752.18</v>
      </c>
      <c r="E14" s="66">
        <v>22490.73</v>
      </c>
      <c r="F14" s="89">
        <f>(D14-E14)/E14</f>
        <v>-0.43300284161518987</v>
      </c>
      <c r="G14" s="68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8">
        <v>38678.050000000003</v>
      </c>
      <c r="M14" s="68">
        <v>6050</v>
      </c>
      <c r="N14" s="64">
        <v>44330</v>
      </c>
      <c r="O14" s="63" t="s">
        <v>27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107</v>
      </c>
      <c r="D15" s="68">
        <v>10698.47</v>
      </c>
      <c r="E15" s="66" t="s">
        <v>30</v>
      </c>
      <c r="F15" s="66" t="s">
        <v>30</v>
      </c>
      <c r="G15" s="68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8">
        <v>10698.47</v>
      </c>
      <c r="M15" s="68">
        <v>1666</v>
      </c>
      <c r="N15" s="64">
        <v>44337</v>
      </c>
      <c r="O15" s="63" t="s">
        <v>27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1" t="s">
        <v>68</v>
      </c>
      <c r="C16" s="46" t="s">
        <v>108</v>
      </c>
      <c r="D16" s="68">
        <v>7785</v>
      </c>
      <c r="E16" s="66" t="s">
        <v>30</v>
      </c>
      <c r="F16" s="66" t="s">
        <v>30</v>
      </c>
      <c r="G16" s="68">
        <v>1255</v>
      </c>
      <c r="H16" s="66" t="s">
        <v>30</v>
      </c>
      <c r="I16" s="66" t="s">
        <v>30</v>
      </c>
      <c r="J16" s="66">
        <v>6</v>
      </c>
      <c r="K16" s="66">
        <v>1</v>
      </c>
      <c r="L16" s="68">
        <v>7785</v>
      </c>
      <c r="M16" s="68">
        <v>1255</v>
      </c>
      <c r="N16" s="64">
        <v>44337</v>
      </c>
      <c r="O16" s="63" t="s">
        <v>31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4">
        <v>3</v>
      </c>
      <c r="C17" s="46" t="s">
        <v>70</v>
      </c>
      <c r="D17" s="68">
        <v>7451.12</v>
      </c>
      <c r="E17" s="66">
        <v>13471.24</v>
      </c>
      <c r="F17" s="89">
        <f>(D17-E17)/E17</f>
        <v>-0.44688684931750899</v>
      </c>
      <c r="G17" s="68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8">
        <v>44196.72</v>
      </c>
      <c r="M17" s="68">
        <v>9111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4">
        <v>2</v>
      </c>
      <c r="C18" s="92" t="s">
        <v>73</v>
      </c>
      <c r="D18" s="68">
        <v>6406.81</v>
      </c>
      <c r="E18" s="66">
        <v>14752.12</v>
      </c>
      <c r="F18" s="89">
        <f>(D18-E18)/E18</f>
        <v>-0.56570242107575053</v>
      </c>
      <c r="G18" s="68">
        <v>986</v>
      </c>
      <c r="H18" s="50">
        <v>82</v>
      </c>
      <c r="I18" s="66">
        <f>G18/H18</f>
        <v>12.024390243902438</v>
      </c>
      <c r="J18" s="66">
        <v>8</v>
      </c>
      <c r="K18" s="66">
        <v>3</v>
      </c>
      <c r="L18" s="68">
        <v>47546.55</v>
      </c>
      <c r="M18" s="68">
        <v>6887</v>
      </c>
      <c r="N18" s="64">
        <v>44323</v>
      </c>
      <c r="O18" s="84" t="s">
        <v>74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85" t="s">
        <v>112</v>
      </c>
      <c r="D19" s="68">
        <v>5643.25</v>
      </c>
      <c r="E19" s="66" t="s">
        <v>30</v>
      </c>
      <c r="F19" s="66" t="s">
        <v>30</v>
      </c>
      <c r="G19" s="68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8">
        <v>5643</v>
      </c>
      <c r="M19" s="68">
        <v>596</v>
      </c>
      <c r="N19" s="64" t="s">
        <v>41</v>
      </c>
      <c r="O19" s="63" t="s">
        <v>114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92</v>
      </c>
      <c r="D20" s="68">
        <v>5175.26</v>
      </c>
      <c r="E20" s="66" t="s">
        <v>30</v>
      </c>
      <c r="F20" s="66" t="s">
        <v>30</v>
      </c>
      <c r="G20" s="68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8">
        <v>5726.76</v>
      </c>
      <c r="M20" s="68">
        <v>971</v>
      </c>
      <c r="N20" s="64">
        <v>44337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62" t="s">
        <v>68</v>
      </c>
      <c r="C21" s="46" t="s">
        <v>109</v>
      </c>
      <c r="D21" s="68">
        <v>4306</v>
      </c>
      <c r="E21" s="66" t="s">
        <v>30</v>
      </c>
      <c r="F21" s="66" t="s">
        <v>30</v>
      </c>
      <c r="G21" s="68">
        <v>747</v>
      </c>
      <c r="H21" s="66" t="s">
        <v>30</v>
      </c>
      <c r="I21" s="66" t="s">
        <v>30</v>
      </c>
      <c r="J21" s="66">
        <v>14</v>
      </c>
      <c r="K21" s="66">
        <v>1</v>
      </c>
      <c r="L21" s="68">
        <v>4306</v>
      </c>
      <c r="M21" s="68">
        <v>747</v>
      </c>
      <c r="N21" s="64">
        <v>44337</v>
      </c>
      <c r="O21" s="63" t="s">
        <v>31</v>
      </c>
      <c r="P21" s="60"/>
      <c r="Q21" s="98"/>
      <c r="R21" s="98"/>
      <c r="S21" s="98"/>
      <c r="T21" s="98"/>
      <c r="U21" s="98"/>
      <c r="V21" s="99"/>
      <c r="W21" s="99"/>
      <c r="X21" s="59"/>
      <c r="Y21" s="100"/>
      <c r="Z21" s="100"/>
    </row>
    <row r="22" spans="1:26" ht="25.35" customHeight="1">
      <c r="A22" s="62">
        <v>10</v>
      </c>
      <c r="B22" s="62" t="s">
        <v>68</v>
      </c>
      <c r="C22" s="46" t="s">
        <v>110</v>
      </c>
      <c r="D22" s="68">
        <v>4074.28</v>
      </c>
      <c r="E22" s="66" t="s">
        <v>30</v>
      </c>
      <c r="F22" s="66" t="s">
        <v>30</v>
      </c>
      <c r="G22" s="68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8">
        <v>4074.28</v>
      </c>
      <c r="M22" s="68">
        <v>627</v>
      </c>
      <c r="N22" s="64">
        <v>44337</v>
      </c>
      <c r="O22" s="63" t="s">
        <v>43</v>
      </c>
      <c r="P22" s="60"/>
      <c r="Q22" s="98"/>
      <c r="R22" s="98"/>
      <c r="S22" s="98"/>
      <c r="T22" s="98"/>
      <c r="U22" s="98"/>
      <c r="V22" s="99"/>
      <c r="W22" s="99"/>
      <c r="X22" s="59"/>
      <c r="Y22" s="100"/>
      <c r="Z22" s="100"/>
    </row>
    <row r="23" spans="1:26" ht="25.35" customHeight="1">
      <c r="A23" s="16"/>
      <c r="B23" s="16"/>
      <c r="C23" s="39" t="s">
        <v>29</v>
      </c>
      <c r="D23" s="61">
        <f>SUM(D13:D22)</f>
        <v>86420.36</v>
      </c>
      <c r="E23" s="61">
        <f>SUM(E13:E22)</f>
        <v>50714.090000000004</v>
      </c>
      <c r="F23" s="93">
        <f>(D23-E23)/E23</f>
        <v>0.70407001288990878</v>
      </c>
      <c r="G23" s="61">
        <f>SUM(G13:G22)</f>
        <v>14954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7">
        <v>6</v>
      </c>
      <c r="C25" s="46" t="s">
        <v>52</v>
      </c>
      <c r="D25" s="68">
        <v>4011.61</v>
      </c>
      <c r="E25" s="68">
        <v>5818.01</v>
      </c>
      <c r="F25" s="89">
        <f t="shared" ref="F25:F30" si="0">(D25-E25)/E25</f>
        <v>-0.31048416898561537</v>
      </c>
      <c r="G25" s="68">
        <v>818</v>
      </c>
      <c r="H25" s="50">
        <v>105</v>
      </c>
      <c r="I25" s="66">
        <f>G25/H25</f>
        <v>7.7904761904761903</v>
      </c>
      <c r="J25" s="66">
        <v>11</v>
      </c>
      <c r="K25" s="66">
        <v>4</v>
      </c>
      <c r="L25" s="68">
        <v>39352</v>
      </c>
      <c r="M25" s="68">
        <v>8169</v>
      </c>
      <c r="N25" s="64">
        <v>44316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94">
        <v>4</v>
      </c>
      <c r="C26" s="46" t="s">
        <v>75</v>
      </c>
      <c r="D26" s="68">
        <v>3567.38</v>
      </c>
      <c r="E26" s="66">
        <v>6069.44</v>
      </c>
      <c r="F26" s="89">
        <f t="shared" si="0"/>
        <v>-0.41223902040385929</v>
      </c>
      <c r="G26" s="68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8">
        <v>23452.1</v>
      </c>
      <c r="M26" s="68">
        <v>3896</v>
      </c>
      <c r="N26" s="64">
        <v>44323</v>
      </c>
      <c r="O26" s="26" t="s">
        <v>34</v>
      </c>
      <c r="P26" s="60"/>
      <c r="Q26" s="98"/>
      <c r="R26" s="98"/>
      <c r="S26" s="98"/>
      <c r="T26" s="98"/>
      <c r="U26" s="98"/>
      <c r="V26" s="99"/>
      <c r="W26" s="99"/>
      <c r="X26" s="59"/>
      <c r="Y26" s="100"/>
      <c r="Z26" s="100"/>
    </row>
    <row r="27" spans="1:26" ht="25.35" customHeight="1">
      <c r="A27" s="62">
        <v>13</v>
      </c>
      <c r="B27" s="94">
        <v>9</v>
      </c>
      <c r="C27" s="86" t="s">
        <v>77</v>
      </c>
      <c r="D27" s="68">
        <v>2665.65</v>
      </c>
      <c r="E27" s="66">
        <v>3837.55</v>
      </c>
      <c r="F27" s="89">
        <f t="shared" si="0"/>
        <v>-0.30537712863676042</v>
      </c>
      <c r="G27" s="68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8">
        <v>13331</v>
      </c>
      <c r="M27" s="68">
        <v>2111</v>
      </c>
      <c r="N27" s="64">
        <v>44323</v>
      </c>
      <c r="O27" s="63" t="s">
        <v>33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2">
        <v>5</v>
      </c>
      <c r="C28" s="85" t="s">
        <v>89</v>
      </c>
      <c r="D28" s="68">
        <v>1899.72</v>
      </c>
      <c r="E28" s="66">
        <v>6014.4</v>
      </c>
      <c r="F28" s="89">
        <f t="shared" si="0"/>
        <v>-0.68413806863527526</v>
      </c>
      <c r="G28" s="68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8">
        <v>7914.11</v>
      </c>
      <c r="M28" s="68">
        <v>1288</v>
      </c>
      <c r="N28" s="64">
        <v>44330</v>
      </c>
      <c r="O28" s="63" t="s">
        <v>34</v>
      </c>
      <c r="P28" s="60"/>
      <c r="Q28" s="98"/>
      <c r="R28" s="98"/>
      <c r="S28" s="98"/>
      <c r="T28" s="98"/>
      <c r="U28" s="98"/>
      <c r="V28" s="99"/>
      <c r="W28" s="99"/>
      <c r="X28" s="59"/>
      <c r="Y28" s="100"/>
      <c r="Z28" s="100"/>
    </row>
    <row r="29" spans="1:26" ht="25.35" customHeight="1">
      <c r="A29" s="62">
        <v>15</v>
      </c>
      <c r="B29" s="94">
        <v>7</v>
      </c>
      <c r="C29" s="87" t="s">
        <v>76</v>
      </c>
      <c r="D29" s="68">
        <v>1834.1</v>
      </c>
      <c r="E29" s="66">
        <v>5533.75</v>
      </c>
      <c r="F29" s="89">
        <f t="shared" si="0"/>
        <v>-0.66856110232663202</v>
      </c>
      <c r="G29" s="68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8">
        <v>21009</v>
      </c>
      <c r="M29" s="68">
        <v>3662</v>
      </c>
      <c r="N29" s="64">
        <v>44323</v>
      </c>
      <c r="O29" s="63" t="s">
        <v>32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2">
        <v>10</v>
      </c>
      <c r="C30" s="46" t="s">
        <v>91</v>
      </c>
      <c r="D30" s="68">
        <v>1443</v>
      </c>
      <c r="E30" s="66">
        <v>3521</v>
      </c>
      <c r="F30" s="89">
        <f t="shared" si="0"/>
        <v>-0.59017324623686451</v>
      </c>
      <c r="G30" s="68">
        <v>281</v>
      </c>
      <c r="H30" s="66" t="s">
        <v>30</v>
      </c>
      <c r="I30" s="66" t="s">
        <v>30</v>
      </c>
      <c r="J30" s="66">
        <v>5</v>
      </c>
      <c r="K30" s="66">
        <v>2</v>
      </c>
      <c r="L30" s="68">
        <v>4964</v>
      </c>
      <c r="M30" s="68">
        <v>1001</v>
      </c>
      <c r="N30" s="64">
        <v>44330</v>
      </c>
      <c r="O30" s="63" t="s">
        <v>31</v>
      </c>
      <c r="P30" s="60"/>
      <c r="Q30" s="98"/>
      <c r="R30" s="98"/>
      <c r="S30" s="98"/>
      <c r="T30" s="98"/>
      <c r="U30" s="98"/>
      <c r="V30" s="99"/>
      <c r="W30" s="99"/>
      <c r="X30" s="59"/>
      <c r="Y30" s="100"/>
      <c r="Z30" s="100"/>
    </row>
    <row r="31" spans="1:26" ht="25.35" customHeight="1">
      <c r="A31" s="62">
        <v>17</v>
      </c>
      <c r="B31" s="62" t="s">
        <v>68</v>
      </c>
      <c r="C31" s="46" t="s">
        <v>116</v>
      </c>
      <c r="D31" s="68">
        <v>1410</v>
      </c>
      <c r="E31" s="66" t="s">
        <v>30</v>
      </c>
      <c r="F31" s="66" t="s">
        <v>30</v>
      </c>
      <c r="G31" s="68">
        <v>271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1410</v>
      </c>
      <c r="M31" s="68">
        <v>271</v>
      </c>
      <c r="N31" s="64">
        <v>44337</v>
      </c>
      <c r="O31" s="63" t="s">
        <v>60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5.35" customHeight="1">
      <c r="A32" s="62">
        <v>18</v>
      </c>
      <c r="B32" s="97">
        <v>11</v>
      </c>
      <c r="C32" s="67" t="s">
        <v>56</v>
      </c>
      <c r="D32" s="68">
        <v>1378.1</v>
      </c>
      <c r="E32" s="68">
        <v>2305.35</v>
      </c>
      <c r="F32" s="89">
        <f>(D32-E32)/E32</f>
        <v>-0.40221658316524606</v>
      </c>
      <c r="G32" s="68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8">
        <v>26601.42</v>
      </c>
      <c r="M32" s="68">
        <v>4678</v>
      </c>
      <c r="N32" s="64">
        <v>44316</v>
      </c>
      <c r="O32" s="63" t="s">
        <v>57</v>
      </c>
      <c r="P32" s="60"/>
      <c r="Q32" s="98"/>
      <c r="R32" s="98"/>
      <c r="S32" s="98"/>
      <c r="T32" s="98"/>
      <c r="U32" s="98"/>
      <c r="V32" s="99"/>
      <c r="W32" s="99"/>
      <c r="X32" s="59"/>
      <c r="Y32" s="100"/>
      <c r="Z32" s="100"/>
    </row>
    <row r="33" spans="1:26" ht="24.75" customHeight="1">
      <c r="A33" s="62">
        <v>19</v>
      </c>
      <c r="B33" s="97">
        <v>13</v>
      </c>
      <c r="C33" s="67" t="s">
        <v>99</v>
      </c>
      <c r="D33" s="68">
        <v>870</v>
      </c>
      <c r="E33" s="66">
        <v>1575</v>
      </c>
      <c r="F33" s="89">
        <f>(D33-E33)/E33</f>
        <v>-0.44761904761904764</v>
      </c>
      <c r="G33" s="68">
        <v>163</v>
      </c>
      <c r="H33" s="66" t="s">
        <v>30</v>
      </c>
      <c r="I33" s="66" t="s">
        <v>30</v>
      </c>
      <c r="J33" s="66">
        <v>2</v>
      </c>
      <c r="K33" s="66">
        <v>2</v>
      </c>
      <c r="L33" s="68">
        <v>2445</v>
      </c>
      <c r="M33" s="68">
        <v>474</v>
      </c>
      <c r="N33" s="64">
        <v>44330</v>
      </c>
      <c r="O33" s="63" t="s">
        <v>100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62">
        <v>8</v>
      </c>
      <c r="C34" s="46" t="s">
        <v>90</v>
      </c>
      <c r="D34" s="68">
        <v>702.38</v>
      </c>
      <c r="E34" s="66">
        <v>4175.37</v>
      </c>
      <c r="F34" s="89">
        <f>(D34-E34)/E34</f>
        <v>-0.83178017756510203</v>
      </c>
      <c r="G34" s="68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8">
        <v>4877.75</v>
      </c>
      <c r="M34" s="68">
        <v>839</v>
      </c>
      <c r="N34" s="64">
        <v>44330</v>
      </c>
      <c r="O34" s="63" t="s">
        <v>27</v>
      </c>
      <c r="P34" s="78"/>
      <c r="R34" s="65"/>
      <c r="T34" s="60"/>
      <c r="U34" s="59"/>
      <c r="V34" s="59"/>
      <c r="W34" s="59"/>
      <c r="X34" s="59"/>
      <c r="Y34" s="60"/>
      <c r="Z34" s="59"/>
    </row>
    <row r="35" spans="1:26" ht="25.35" customHeight="1">
      <c r="A35" s="16"/>
      <c r="B35" s="16"/>
      <c r="C35" s="39" t="s">
        <v>86</v>
      </c>
      <c r="D35" s="61">
        <f>SUM(D23:D34)</f>
        <v>106202.30000000002</v>
      </c>
      <c r="E35" s="61">
        <f>SUM(E23:E34)</f>
        <v>89563.96</v>
      </c>
      <c r="F35" s="108">
        <f>(D35-E35)/E35</f>
        <v>0.18577048178754055</v>
      </c>
      <c r="G35" s="61">
        <f>SUM(G23:G34)</f>
        <v>18540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 t="s">
        <v>40</v>
      </c>
      <c r="C37" s="46" t="s">
        <v>111</v>
      </c>
      <c r="D37" s="68">
        <v>390.2</v>
      </c>
      <c r="E37" s="66" t="s">
        <v>30</v>
      </c>
      <c r="F37" s="66" t="s">
        <v>30</v>
      </c>
      <c r="G37" s="68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8">
        <v>390.2</v>
      </c>
      <c r="M37" s="68">
        <v>67</v>
      </c>
      <c r="N37" s="64" t="s">
        <v>41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97">
        <v>16</v>
      </c>
      <c r="C38" s="46" t="s">
        <v>46</v>
      </c>
      <c r="D38" s="68">
        <v>314.7</v>
      </c>
      <c r="E38" s="68">
        <v>945.3</v>
      </c>
      <c r="F38" s="89">
        <f>(D38-E38)/E38</f>
        <v>-0.66708981275785462</v>
      </c>
      <c r="G38" s="68">
        <v>57</v>
      </c>
      <c r="H38" s="66">
        <v>8</v>
      </c>
      <c r="I38" s="66">
        <f>G38/H38</f>
        <v>7.125</v>
      </c>
      <c r="J38" s="66">
        <v>2</v>
      </c>
      <c r="K38" s="66" t="s">
        <v>30</v>
      </c>
      <c r="L38" s="68">
        <v>114611.72</v>
      </c>
      <c r="M38" s="68">
        <v>23157</v>
      </c>
      <c r="N38" s="64">
        <v>44106</v>
      </c>
      <c r="O38" s="26" t="s">
        <v>43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91" t="s">
        <v>40</v>
      </c>
      <c r="C39" s="85" t="s">
        <v>113</v>
      </c>
      <c r="D39" s="68">
        <v>312.10000000000002</v>
      </c>
      <c r="E39" s="66" t="s">
        <v>30</v>
      </c>
      <c r="F39" s="66" t="s">
        <v>30</v>
      </c>
      <c r="G39" s="68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8">
        <v>312</v>
      </c>
      <c r="M39" s="68">
        <v>55</v>
      </c>
      <c r="N39" s="64" t="s">
        <v>41</v>
      </c>
      <c r="O39" s="63" t="s">
        <v>32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17</v>
      </c>
      <c r="C40" s="85" t="s">
        <v>87</v>
      </c>
      <c r="D40" s="68">
        <v>255</v>
      </c>
      <c r="E40" s="68">
        <v>617</v>
      </c>
      <c r="F40" s="89">
        <f t="shared" ref="F40:F47" si="1">(D40-E40)/E40</f>
        <v>-0.58670988654781198</v>
      </c>
      <c r="G40" s="68">
        <v>54</v>
      </c>
      <c r="H40" s="66" t="s">
        <v>30</v>
      </c>
      <c r="I40" s="66" t="s">
        <v>30</v>
      </c>
      <c r="J40" s="66" t="s">
        <v>30</v>
      </c>
      <c r="K40" s="66">
        <v>1</v>
      </c>
      <c r="L40" s="68">
        <v>1710.32</v>
      </c>
      <c r="M40" s="68">
        <v>348</v>
      </c>
      <c r="N40" s="64">
        <v>44330</v>
      </c>
      <c r="O40" s="63" t="s">
        <v>60</v>
      </c>
      <c r="P40" s="60"/>
      <c r="R40" s="65"/>
      <c r="T40" s="60"/>
      <c r="U40" s="59"/>
      <c r="V40" s="59"/>
      <c r="W40" s="59"/>
      <c r="X40" s="60"/>
      <c r="Y40" s="59"/>
      <c r="Z40" s="59"/>
    </row>
    <row r="41" spans="1:26" ht="25.35" customHeight="1">
      <c r="A41" s="62">
        <v>25</v>
      </c>
      <c r="B41" s="91">
        <v>20</v>
      </c>
      <c r="C41" s="85" t="s">
        <v>79</v>
      </c>
      <c r="D41" s="68">
        <v>229</v>
      </c>
      <c r="E41" s="68">
        <v>298</v>
      </c>
      <c r="F41" s="89">
        <f t="shared" si="1"/>
        <v>-0.23154362416107382</v>
      </c>
      <c r="G41" s="68">
        <v>47</v>
      </c>
      <c r="H41" s="66" t="s">
        <v>30</v>
      </c>
      <c r="I41" s="66" t="s">
        <v>30</v>
      </c>
      <c r="J41" s="66" t="s">
        <v>30</v>
      </c>
      <c r="K41" s="66">
        <v>2</v>
      </c>
      <c r="L41" s="68">
        <v>1759.5</v>
      </c>
      <c r="M41" s="68">
        <v>321</v>
      </c>
      <c r="N41" s="64">
        <v>44323</v>
      </c>
      <c r="O41" s="63" t="s">
        <v>60</v>
      </c>
      <c r="P41" s="60"/>
      <c r="R41" s="65"/>
      <c r="T41" s="60"/>
      <c r="U41" s="59"/>
      <c r="V41" s="59"/>
      <c r="W41" s="59"/>
      <c r="X41" s="60"/>
      <c r="Y41" s="59"/>
      <c r="Z41" s="59"/>
    </row>
    <row r="42" spans="1:26" ht="25.35" customHeight="1">
      <c r="A42" s="62">
        <v>26</v>
      </c>
      <c r="B42" s="96">
        <v>20</v>
      </c>
      <c r="C42" s="67" t="s">
        <v>47</v>
      </c>
      <c r="D42" s="68">
        <v>214.55</v>
      </c>
      <c r="E42" s="68">
        <v>287.95</v>
      </c>
      <c r="F42" s="89">
        <f t="shared" si="1"/>
        <v>-0.25490536551484627</v>
      </c>
      <c r="G42" s="68">
        <v>41</v>
      </c>
      <c r="H42" s="66">
        <v>7</v>
      </c>
      <c r="I42" s="66">
        <f>G42/H42</f>
        <v>5.8571428571428568</v>
      </c>
      <c r="J42" s="66">
        <v>1</v>
      </c>
      <c r="K42" s="66" t="s">
        <v>30</v>
      </c>
      <c r="L42" s="68">
        <v>66047.77</v>
      </c>
      <c r="M42" s="68">
        <v>14198</v>
      </c>
      <c r="N42" s="64">
        <v>44113</v>
      </c>
      <c r="O42" s="63" t="s">
        <v>27</v>
      </c>
      <c r="P42" s="60"/>
      <c r="R42" s="65"/>
      <c r="T42" s="60"/>
      <c r="U42" s="59"/>
      <c r="V42" s="59"/>
      <c r="W42" s="59"/>
      <c r="X42" s="60"/>
      <c r="Y42" s="59"/>
      <c r="Z42" s="59"/>
    </row>
    <row r="43" spans="1:26" ht="24.6" customHeight="1">
      <c r="A43" s="62">
        <v>27</v>
      </c>
      <c r="B43" s="97">
        <v>12</v>
      </c>
      <c r="C43" s="67" t="s">
        <v>44</v>
      </c>
      <c r="D43" s="68">
        <v>146.5</v>
      </c>
      <c r="E43" s="68">
        <v>1824.77</v>
      </c>
      <c r="F43" s="89">
        <f t="shared" si="1"/>
        <v>-0.91971590940228087</v>
      </c>
      <c r="G43" s="68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8">
        <v>21476.32</v>
      </c>
      <c r="M43" s="68">
        <v>3858</v>
      </c>
      <c r="N43" s="64">
        <v>44316</v>
      </c>
      <c r="O43" s="63" t="s">
        <v>43</v>
      </c>
      <c r="P43" s="60"/>
      <c r="R43" s="65"/>
      <c r="T43" s="60"/>
      <c r="U43" s="59"/>
      <c r="V43" s="59"/>
      <c r="W43" s="60"/>
      <c r="X43" s="59"/>
      <c r="Y43" s="59"/>
      <c r="Z43" s="59"/>
    </row>
    <row r="44" spans="1:26" ht="25.35" customHeight="1">
      <c r="A44" s="62">
        <v>28</v>
      </c>
      <c r="B44" s="91">
        <v>26</v>
      </c>
      <c r="C44" s="46" t="s">
        <v>59</v>
      </c>
      <c r="D44" s="68">
        <v>108.2</v>
      </c>
      <c r="E44" s="68">
        <v>121</v>
      </c>
      <c r="F44" s="89">
        <f t="shared" si="1"/>
        <v>-0.10578512396694212</v>
      </c>
      <c r="G44" s="68">
        <v>21</v>
      </c>
      <c r="H44" s="66" t="s">
        <v>30</v>
      </c>
      <c r="I44" s="66" t="s">
        <v>30</v>
      </c>
      <c r="J44" s="66" t="s">
        <v>30</v>
      </c>
      <c r="K44" s="66">
        <v>2</v>
      </c>
      <c r="L44" s="68">
        <v>1930.4</v>
      </c>
      <c r="M44" s="68">
        <v>376</v>
      </c>
      <c r="N44" s="64">
        <v>44316</v>
      </c>
      <c r="O44" s="26" t="s">
        <v>60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97">
        <v>24</v>
      </c>
      <c r="C45" s="67" t="s">
        <v>102</v>
      </c>
      <c r="D45" s="68">
        <v>41.5</v>
      </c>
      <c r="E45" s="66">
        <v>225</v>
      </c>
      <c r="F45" s="89">
        <f t="shared" si="1"/>
        <v>-0.81555555555555559</v>
      </c>
      <c r="G45" s="68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8">
        <v>266.5</v>
      </c>
      <c r="M45" s="68">
        <v>49</v>
      </c>
      <c r="N45" s="64">
        <v>44330</v>
      </c>
      <c r="O45" s="63" t="s">
        <v>101</v>
      </c>
      <c r="P45" s="60"/>
      <c r="R45" s="65"/>
      <c r="T45" s="60"/>
      <c r="U45" s="59"/>
      <c r="V45" s="59"/>
      <c r="W45" s="59"/>
      <c r="X45" s="59"/>
      <c r="Y45" s="59"/>
      <c r="Z45" s="60"/>
    </row>
    <row r="46" spans="1:26" ht="24.6" customHeight="1">
      <c r="A46" s="62">
        <v>30</v>
      </c>
      <c r="B46" s="97">
        <v>23</v>
      </c>
      <c r="C46" s="67" t="s">
        <v>42</v>
      </c>
      <c r="D46" s="68">
        <v>12</v>
      </c>
      <c r="E46" s="68">
        <v>230</v>
      </c>
      <c r="F46" s="89">
        <f t="shared" si="1"/>
        <v>-0.94782608695652171</v>
      </c>
      <c r="G46" s="68">
        <v>3</v>
      </c>
      <c r="H46" s="66" t="s">
        <v>30</v>
      </c>
      <c r="I46" s="66" t="s">
        <v>30</v>
      </c>
      <c r="J46" s="66">
        <v>1</v>
      </c>
      <c r="K46" s="66">
        <v>4</v>
      </c>
      <c r="L46" s="68">
        <v>6454</v>
      </c>
      <c r="M46" s="68">
        <v>1214</v>
      </c>
      <c r="N46" s="64">
        <v>44316</v>
      </c>
      <c r="O46" s="63" t="s">
        <v>31</v>
      </c>
      <c r="P46" s="60"/>
      <c r="R46" s="65"/>
      <c r="T46" s="60"/>
      <c r="U46" s="59"/>
      <c r="V46" s="59"/>
      <c r="W46" s="59"/>
      <c r="X46" s="59"/>
      <c r="Y46" s="59"/>
      <c r="Z46" s="60"/>
    </row>
    <row r="47" spans="1:26" ht="25.35" customHeight="1">
      <c r="A47" s="16"/>
      <c r="B47" s="16"/>
      <c r="C47" s="39" t="s">
        <v>117</v>
      </c>
      <c r="D47" s="61">
        <f>SUM(D35:D46)</f>
        <v>108226.05000000002</v>
      </c>
      <c r="E47" s="61">
        <f>SUM(E35:E46)</f>
        <v>94112.98000000001</v>
      </c>
      <c r="F47" s="108">
        <f t="shared" si="1"/>
        <v>0.14995880483223467</v>
      </c>
      <c r="G47" s="61">
        <f>SUM(G35:G46)</f>
        <v>18925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4.6" customHeight="1">
      <c r="A49" s="62">
        <v>31</v>
      </c>
      <c r="B49" s="94">
        <v>15</v>
      </c>
      <c r="C49" s="88" t="s">
        <v>78</v>
      </c>
      <c r="D49" s="68">
        <v>11.1</v>
      </c>
      <c r="E49" s="66">
        <v>1108.2</v>
      </c>
      <c r="F49" s="89">
        <f>(D49-E49)/E49</f>
        <v>-0.98998375744450473</v>
      </c>
      <c r="G49" s="68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8">
        <v>6162</v>
      </c>
      <c r="M49" s="68">
        <v>978</v>
      </c>
      <c r="N49" s="64">
        <v>44323</v>
      </c>
      <c r="O49" s="63" t="s">
        <v>53</v>
      </c>
      <c r="P49" s="60"/>
      <c r="R49" s="65"/>
      <c r="T49" s="60"/>
      <c r="U49" s="59"/>
      <c r="V49" s="59"/>
      <c r="W49" s="59"/>
      <c r="X49" s="59"/>
      <c r="Y49" s="59"/>
      <c r="Z49" s="60"/>
    </row>
    <row r="50" spans="1:26" ht="25.35" customHeight="1">
      <c r="A50" s="16"/>
      <c r="B50" s="16"/>
      <c r="C50" s="39" t="s">
        <v>118</v>
      </c>
      <c r="D50" s="61">
        <f>SUM(D47:D49)</f>
        <v>108237.15000000002</v>
      </c>
      <c r="E50" s="61">
        <f>SUM(E47:E49)</f>
        <v>95221.180000000008</v>
      </c>
      <c r="F50" s="108">
        <f>(D50-E50)/E50</f>
        <v>0.13669196285952365</v>
      </c>
      <c r="G50" s="61">
        <f>SUM(G47:G49)</f>
        <v>18927</v>
      </c>
      <c r="H50" s="61"/>
      <c r="I50" s="19"/>
      <c r="J50" s="18"/>
      <c r="K50" s="20"/>
      <c r="L50" s="21"/>
      <c r="M50" s="25"/>
      <c r="N50" s="22"/>
      <c r="O50" s="26"/>
    </row>
    <row r="51" spans="1:26" ht="23.1" customHeight="1"/>
    <row r="52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C38" sqref="C38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8.88671875" style="58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97</v>
      </c>
      <c r="F1" s="2"/>
      <c r="G1" s="2"/>
      <c r="H1" s="2"/>
      <c r="I1" s="2"/>
    </row>
    <row r="2" spans="1:26" ht="19.5" customHeight="1">
      <c r="E2" s="2" t="s">
        <v>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2"/>
      <c r="B5" s="202"/>
      <c r="C5" s="205" t="s">
        <v>0</v>
      </c>
      <c r="D5" s="3"/>
      <c r="E5" s="3"/>
      <c r="F5" s="205" t="s">
        <v>3</v>
      </c>
      <c r="G5" s="3"/>
      <c r="H5" s="205" t="s">
        <v>5</v>
      </c>
      <c r="I5" s="205" t="s">
        <v>6</v>
      </c>
      <c r="J5" s="205" t="s">
        <v>7</v>
      </c>
      <c r="K5" s="205" t="s">
        <v>8</v>
      </c>
      <c r="L5" s="205" t="s">
        <v>10</v>
      </c>
      <c r="M5" s="205" t="s">
        <v>9</v>
      </c>
      <c r="N5" s="205" t="s">
        <v>11</v>
      </c>
      <c r="O5" s="205" t="s">
        <v>12</v>
      </c>
    </row>
    <row r="6" spans="1:26">
      <c r="A6" s="203"/>
      <c r="B6" s="203"/>
      <c r="C6" s="206"/>
      <c r="D6" s="4" t="s">
        <v>95</v>
      </c>
      <c r="E6" s="4" t="s">
        <v>81</v>
      </c>
      <c r="F6" s="206"/>
      <c r="G6" s="4" t="s">
        <v>95</v>
      </c>
      <c r="H6" s="206"/>
      <c r="I6" s="206"/>
      <c r="J6" s="206"/>
      <c r="K6" s="206"/>
      <c r="L6" s="206"/>
      <c r="M6" s="206"/>
      <c r="N6" s="206"/>
      <c r="O6" s="206"/>
    </row>
    <row r="7" spans="1:26">
      <c r="A7" s="203"/>
      <c r="B7" s="203"/>
      <c r="C7" s="206"/>
      <c r="D7" s="4" t="s">
        <v>1</v>
      </c>
      <c r="E7" s="4" t="s">
        <v>1</v>
      </c>
      <c r="F7" s="206"/>
      <c r="G7" s="4" t="s">
        <v>4</v>
      </c>
      <c r="H7" s="206"/>
      <c r="I7" s="206"/>
      <c r="J7" s="206"/>
      <c r="K7" s="206"/>
      <c r="L7" s="206"/>
      <c r="M7" s="206"/>
      <c r="N7" s="206"/>
      <c r="O7" s="206"/>
    </row>
    <row r="8" spans="1:26" ht="18" customHeight="1" thickBot="1">
      <c r="A8" s="204"/>
      <c r="B8" s="204"/>
      <c r="C8" s="207"/>
      <c r="D8" s="5" t="s">
        <v>2</v>
      </c>
      <c r="E8" s="5" t="s">
        <v>2</v>
      </c>
      <c r="F8" s="207"/>
      <c r="G8" s="6"/>
      <c r="H8" s="207"/>
      <c r="I8" s="207"/>
      <c r="J8" s="207"/>
      <c r="K8" s="207"/>
      <c r="L8" s="207"/>
      <c r="M8" s="207"/>
      <c r="N8" s="207"/>
      <c r="O8" s="207"/>
      <c r="R8" s="8"/>
    </row>
    <row r="9" spans="1:26" ht="15" customHeight="1">
      <c r="A9" s="202"/>
      <c r="B9" s="202"/>
      <c r="C9" s="205" t="s">
        <v>13</v>
      </c>
      <c r="D9" s="81"/>
      <c r="E9" s="81"/>
      <c r="F9" s="205" t="s">
        <v>15</v>
      </c>
      <c r="G9" s="81"/>
      <c r="H9" s="9" t="s">
        <v>18</v>
      </c>
      <c r="I9" s="20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5" t="s">
        <v>26</v>
      </c>
      <c r="R9" s="8"/>
    </row>
    <row r="10" spans="1:26">
      <c r="A10" s="203"/>
      <c r="B10" s="203"/>
      <c r="C10" s="206"/>
      <c r="D10" s="82" t="s">
        <v>96</v>
      </c>
      <c r="E10" s="82" t="s">
        <v>82</v>
      </c>
      <c r="F10" s="206"/>
      <c r="G10" s="82" t="s">
        <v>96</v>
      </c>
      <c r="H10" s="4" t="s">
        <v>17</v>
      </c>
      <c r="I10" s="20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6"/>
      <c r="R10" s="8"/>
    </row>
    <row r="11" spans="1:26">
      <c r="A11" s="203"/>
      <c r="B11" s="203"/>
      <c r="C11" s="206"/>
      <c r="D11" s="82" t="s">
        <v>14</v>
      </c>
      <c r="E11" s="4" t="s">
        <v>14</v>
      </c>
      <c r="F11" s="206"/>
      <c r="G11" s="82" t="s">
        <v>16</v>
      </c>
      <c r="H11" s="6"/>
      <c r="I11" s="206"/>
      <c r="J11" s="6"/>
      <c r="K11" s="6"/>
      <c r="L11" s="12" t="s">
        <v>2</v>
      </c>
      <c r="M11" s="4" t="s">
        <v>17</v>
      </c>
      <c r="N11" s="6"/>
      <c r="O11" s="206"/>
      <c r="R11" s="60"/>
      <c r="T11" s="60"/>
      <c r="U11" s="59"/>
    </row>
    <row r="12" spans="1:26" ht="15.6" customHeight="1" thickBot="1">
      <c r="A12" s="203"/>
      <c r="B12" s="204"/>
      <c r="C12" s="207"/>
      <c r="D12" s="83"/>
      <c r="E12" s="5" t="s">
        <v>2</v>
      </c>
      <c r="F12" s="207"/>
      <c r="G12" s="83" t="s">
        <v>17</v>
      </c>
      <c r="H12" s="32"/>
      <c r="I12" s="207"/>
      <c r="J12" s="32"/>
      <c r="K12" s="32"/>
      <c r="L12" s="32"/>
      <c r="M12" s="32"/>
      <c r="N12" s="32"/>
      <c r="O12" s="207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80</v>
      </c>
      <c r="D13" s="68">
        <v>22490.73</v>
      </c>
      <c r="E13" s="66" t="s">
        <v>30</v>
      </c>
      <c r="F13" s="66" t="s">
        <v>30</v>
      </c>
      <c r="G13" s="68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8">
        <v>25925.87</v>
      </c>
      <c r="M13" s="68">
        <v>4067</v>
      </c>
      <c r="N13" s="64">
        <v>44330</v>
      </c>
      <c r="O13" s="63" t="s">
        <v>27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94">
        <v>1</v>
      </c>
      <c r="C14" s="67" t="s">
        <v>73</v>
      </c>
      <c r="D14" s="68">
        <v>14752.12</v>
      </c>
      <c r="E14" s="66">
        <v>26387.62</v>
      </c>
      <c r="F14" s="89">
        <f>(D14-E14)/E14</f>
        <v>-0.44094541303838691</v>
      </c>
      <c r="G14" s="68">
        <v>2143</v>
      </c>
      <c r="H14" s="50">
        <v>164</v>
      </c>
      <c r="I14" s="66">
        <f t="shared" si="0"/>
        <v>13.067073170731707</v>
      </c>
      <c r="J14" s="66">
        <v>9</v>
      </c>
      <c r="K14" s="66">
        <v>2</v>
      </c>
      <c r="L14" s="68">
        <v>41139.74</v>
      </c>
      <c r="M14" s="68">
        <v>5901</v>
      </c>
      <c r="N14" s="64">
        <v>44323</v>
      </c>
      <c r="O14" s="84" t="s">
        <v>74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94">
        <v>2</v>
      </c>
      <c r="C15" s="46" t="s">
        <v>70</v>
      </c>
      <c r="D15" s="68">
        <v>13471.24</v>
      </c>
      <c r="E15" s="66">
        <v>20979.38</v>
      </c>
      <c r="F15" s="89">
        <f>(D15-E15)/E15</f>
        <v>-0.3578818821147241</v>
      </c>
      <c r="G15" s="68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8">
        <v>36745.599999999999</v>
      </c>
      <c r="M15" s="68">
        <v>7577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5">
        <v>3</v>
      </c>
      <c r="C16" s="46" t="s">
        <v>75</v>
      </c>
      <c r="D16" s="68">
        <v>6069.44</v>
      </c>
      <c r="E16" s="66">
        <v>13815.27</v>
      </c>
      <c r="F16" s="89">
        <f>(D16-E16)/E16</f>
        <v>-0.56067163363437711</v>
      </c>
      <c r="G16" s="68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8">
        <v>19884.71</v>
      </c>
      <c r="M16" s="68">
        <v>3299</v>
      </c>
      <c r="N16" s="64">
        <v>44323</v>
      </c>
      <c r="O16" s="63" t="s">
        <v>34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 t="s">
        <v>68</v>
      </c>
      <c r="C17" s="46" t="s">
        <v>89</v>
      </c>
      <c r="D17" s="68">
        <v>6014.4</v>
      </c>
      <c r="E17" s="66" t="s">
        <v>30</v>
      </c>
      <c r="F17" s="66" t="s">
        <v>30</v>
      </c>
      <c r="G17" s="68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8">
        <v>6014.4</v>
      </c>
      <c r="M17" s="68">
        <v>986</v>
      </c>
      <c r="N17" s="64">
        <v>44330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7">
        <v>5</v>
      </c>
      <c r="C18" s="85" t="s">
        <v>52</v>
      </c>
      <c r="D18" s="68">
        <v>5818.01</v>
      </c>
      <c r="E18" s="68">
        <v>9379.77</v>
      </c>
      <c r="F18" s="89">
        <f>(D18-E18)/E18</f>
        <v>-0.37972786113092327</v>
      </c>
      <c r="G18" s="68">
        <v>1185</v>
      </c>
      <c r="H18" s="50">
        <v>173</v>
      </c>
      <c r="I18" s="66">
        <f t="shared" si="0"/>
        <v>6.8497109826589595</v>
      </c>
      <c r="J18" s="66">
        <v>14</v>
      </c>
      <c r="K18" s="66">
        <v>3</v>
      </c>
      <c r="L18" s="68">
        <v>35341</v>
      </c>
      <c r="M18" s="68">
        <v>7351</v>
      </c>
      <c r="N18" s="64">
        <v>44316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94">
        <v>4</v>
      </c>
      <c r="C19" s="86" t="s">
        <v>76</v>
      </c>
      <c r="D19" s="68">
        <v>5533.75</v>
      </c>
      <c r="E19" s="66">
        <v>13640.8</v>
      </c>
      <c r="F19" s="89">
        <f>(D19-E19)/E19</f>
        <v>-0.59432364670693794</v>
      </c>
      <c r="G19" s="68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8">
        <v>19175</v>
      </c>
      <c r="M19" s="68">
        <v>3319</v>
      </c>
      <c r="N19" s="64">
        <v>44323</v>
      </c>
      <c r="O19" s="63" t="s">
        <v>32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90</v>
      </c>
      <c r="D20" s="68">
        <v>4175.37</v>
      </c>
      <c r="E20" s="66" t="s">
        <v>30</v>
      </c>
      <c r="F20" s="66" t="s">
        <v>30</v>
      </c>
      <c r="G20" s="68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8">
        <v>4175.37</v>
      </c>
      <c r="M20" s="68">
        <v>715</v>
      </c>
      <c r="N20" s="64">
        <v>44330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94">
        <v>7</v>
      </c>
      <c r="C21" s="87" t="s">
        <v>77</v>
      </c>
      <c r="D21" s="68">
        <v>3837.55</v>
      </c>
      <c r="E21" s="66">
        <v>6827.8</v>
      </c>
      <c r="F21" s="89">
        <f>(D21-E21)/E21</f>
        <v>-0.43795219543630448</v>
      </c>
      <c r="G21" s="68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8">
        <v>10665</v>
      </c>
      <c r="M21" s="68">
        <v>1695</v>
      </c>
      <c r="N21" s="64">
        <v>44323</v>
      </c>
      <c r="O21" s="26" t="s">
        <v>33</v>
      </c>
      <c r="P21" s="60"/>
      <c r="R21" s="65"/>
      <c r="T21" s="60"/>
      <c r="U21" s="59"/>
      <c r="V21" s="59"/>
      <c r="W21" s="60"/>
      <c r="X21" s="59"/>
      <c r="Y21" s="59"/>
      <c r="Z21" s="59"/>
    </row>
    <row r="22" spans="1:26" ht="25.35" customHeight="1">
      <c r="A22" s="62">
        <v>10</v>
      </c>
      <c r="B22" s="91" t="s">
        <v>68</v>
      </c>
      <c r="C22" s="85" t="s">
        <v>91</v>
      </c>
      <c r="D22" s="68">
        <v>3521</v>
      </c>
      <c r="E22" s="66" t="s">
        <v>30</v>
      </c>
      <c r="F22" s="66" t="s">
        <v>30</v>
      </c>
      <c r="G22" s="68">
        <v>720</v>
      </c>
      <c r="H22" s="66" t="s">
        <v>30</v>
      </c>
      <c r="I22" s="66" t="s">
        <v>30</v>
      </c>
      <c r="J22" s="66">
        <v>9</v>
      </c>
      <c r="K22" s="66">
        <v>1</v>
      </c>
      <c r="L22" s="68">
        <v>3521</v>
      </c>
      <c r="M22" s="68">
        <v>720</v>
      </c>
      <c r="N22" s="64">
        <v>44330</v>
      </c>
      <c r="O22" s="63" t="s">
        <v>31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85683.61</v>
      </c>
      <c r="E23" s="61">
        <f>SUM(E13:E22)</f>
        <v>91030.640000000014</v>
      </c>
      <c r="F23" s="93">
        <f>(D23-E23)/E23</f>
        <v>-5.8738793883026774E-2</v>
      </c>
      <c r="G23" s="61">
        <f>SUM(G13:G22)</f>
        <v>14789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6">
        <v>6</v>
      </c>
      <c r="C25" s="92" t="s">
        <v>56</v>
      </c>
      <c r="D25" s="68">
        <v>2305.35</v>
      </c>
      <c r="E25" s="68">
        <v>7318.75</v>
      </c>
      <c r="F25" s="89">
        <f>(D25-E25)/E25</f>
        <v>-0.68500768573868487</v>
      </c>
      <c r="G25" s="68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8">
        <v>25223.32</v>
      </c>
      <c r="M25" s="68">
        <v>4407</v>
      </c>
      <c r="N25" s="64">
        <v>44316</v>
      </c>
      <c r="O25" s="63" t="s">
        <v>57</v>
      </c>
      <c r="P25" s="60"/>
      <c r="R25" s="65"/>
      <c r="T25" s="60"/>
      <c r="U25" s="59"/>
      <c r="V25" s="59"/>
      <c r="W25" s="59"/>
      <c r="X25" s="59"/>
      <c r="Y25" s="60"/>
      <c r="Z25" s="59"/>
    </row>
    <row r="26" spans="1:26" ht="25.35" customHeight="1">
      <c r="A26" s="62">
        <v>12</v>
      </c>
      <c r="B26" s="96">
        <v>8</v>
      </c>
      <c r="C26" s="92" t="s">
        <v>44</v>
      </c>
      <c r="D26" s="68">
        <v>1824.77</v>
      </c>
      <c r="E26" s="68">
        <v>5391</v>
      </c>
      <c r="F26" s="89">
        <f>(D26-E26)/E26</f>
        <v>-0.66151548877759225</v>
      </c>
      <c r="G26" s="68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8">
        <v>21329.82</v>
      </c>
      <c r="M26" s="68">
        <v>3829</v>
      </c>
      <c r="N26" s="64">
        <v>44316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5.35" customHeight="1">
      <c r="A27" s="62">
        <v>13</v>
      </c>
      <c r="B27" s="96" t="s">
        <v>68</v>
      </c>
      <c r="C27" s="67" t="s">
        <v>99</v>
      </c>
      <c r="D27" s="68">
        <v>1575</v>
      </c>
      <c r="E27" s="66" t="s">
        <v>30</v>
      </c>
      <c r="F27" s="66" t="s">
        <v>30</v>
      </c>
      <c r="G27" s="68">
        <v>311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1575</v>
      </c>
      <c r="M27" s="68">
        <v>311</v>
      </c>
      <c r="N27" s="64">
        <v>44330</v>
      </c>
      <c r="O27" s="63" t="s">
        <v>100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5.35" customHeight="1">
      <c r="A28" s="62">
        <v>14</v>
      </c>
      <c r="B28" s="97">
        <v>10</v>
      </c>
      <c r="C28" s="46" t="s">
        <v>49</v>
      </c>
      <c r="D28" s="68">
        <v>1286.7</v>
      </c>
      <c r="E28" s="68">
        <v>4627.6099999999997</v>
      </c>
      <c r="F28" s="89">
        <f>(D28-E28)/E28</f>
        <v>-0.72195150412415909</v>
      </c>
      <c r="G28" s="68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8">
        <v>31277.08</v>
      </c>
      <c r="M28" s="68">
        <v>5240</v>
      </c>
      <c r="N28" s="64">
        <v>44316</v>
      </c>
      <c r="O28" s="63" t="s">
        <v>34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6" customHeight="1">
      <c r="A29" s="62">
        <v>15</v>
      </c>
      <c r="B29" s="94">
        <v>9</v>
      </c>
      <c r="C29" s="88" t="s">
        <v>78</v>
      </c>
      <c r="D29" s="68">
        <v>1108.2</v>
      </c>
      <c r="E29" s="66">
        <v>5017.28</v>
      </c>
      <c r="F29" s="89">
        <f>(D29-E29)/E29</f>
        <v>-0.77912334970342501</v>
      </c>
      <c r="G29" s="68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8">
        <v>6139</v>
      </c>
      <c r="M29" s="68">
        <v>974</v>
      </c>
      <c r="N29" s="64">
        <v>44323</v>
      </c>
      <c r="O29" s="63" t="s">
        <v>53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96">
        <v>12</v>
      </c>
      <c r="C30" s="46" t="s">
        <v>46</v>
      </c>
      <c r="D30" s="68">
        <v>945.3</v>
      </c>
      <c r="E30" s="68">
        <v>1372.45</v>
      </c>
      <c r="F30" s="89">
        <f>(D30-E30)/E30</f>
        <v>-0.31123173886116073</v>
      </c>
      <c r="G30" s="68">
        <v>184</v>
      </c>
      <c r="H30" s="66">
        <v>14</v>
      </c>
      <c r="I30" s="66">
        <f>G30/H30</f>
        <v>13.142857142857142</v>
      </c>
      <c r="J30" s="66">
        <v>3</v>
      </c>
      <c r="K30" s="66" t="s">
        <v>30</v>
      </c>
      <c r="L30" s="68">
        <v>114297.02</v>
      </c>
      <c r="M30" s="68">
        <v>23100</v>
      </c>
      <c r="N30" s="64">
        <v>44106</v>
      </c>
      <c r="O30" s="26" t="s">
        <v>43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2" t="s">
        <v>68</v>
      </c>
      <c r="C31" s="46" t="s">
        <v>87</v>
      </c>
      <c r="D31" s="68">
        <v>617</v>
      </c>
      <c r="E31" s="66" t="s">
        <v>30</v>
      </c>
      <c r="F31" s="66" t="s">
        <v>30</v>
      </c>
      <c r="G31" s="68">
        <v>126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1455.32</v>
      </c>
      <c r="M31" s="68">
        <v>294</v>
      </c>
      <c r="N31" s="64">
        <v>44330</v>
      </c>
      <c r="O31" s="63" t="s">
        <v>60</v>
      </c>
      <c r="P31" s="78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97" t="s">
        <v>40</v>
      </c>
      <c r="C32" s="46" t="s">
        <v>92</v>
      </c>
      <c r="D32" s="68">
        <v>551.5</v>
      </c>
      <c r="E32" s="66" t="s">
        <v>30</v>
      </c>
      <c r="F32" s="66" t="s">
        <v>30</v>
      </c>
      <c r="G32" s="68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8">
        <v>551.5</v>
      </c>
      <c r="M32" s="68">
        <v>94</v>
      </c>
      <c r="N32" s="64" t="s">
        <v>41</v>
      </c>
      <c r="O32" s="63" t="s">
        <v>27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26" ht="24.75" customHeight="1">
      <c r="A33" s="62">
        <v>19</v>
      </c>
      <c r="B33" s="97" t="s">
        <v>40</v>
      </c>
      <c r="C33" s="46" t="s">
        <v>94</v>
      </c>
      <c r="D33" s="68">
        <v>311.95</v>
      </c>
      <c r="E33" s="66" t="s">
        <v>30</v>
      </c>
      <c r="F33" s="66" t="s">
        <v>30</v>
      </c>
      <c r="G33" s="68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8">
        <v>312</v>
      </c>
      <c r="M33" s="68">
        <v>71</v>
      </c>
      <c r="N33" s="64" t="s">
        <v>41</v>
      </c>
      <c r="O33" s="63" t="s">
        <v>32</v>
      </c>
      <c r="P33" s="60"/>
      <c r="R33" s="65"/>
      <c r="T33" s="60"/>
      <c r="U33" s="59"/>
      <c r="V33" s="59"/>
      <c r="W33" s="59"/>
      <c r="X33" s="59"/>
      <c r="Y33" s="60"/>
      <c r="Z33" s="59"/>
    </row>
    <row r="34" spans="1:26" ht="24.75" customHeight="1">
      <c r="A34" s="62">
        <v>20</v>
      </c>
      <c r="B34" s="94">
        <v>15</v>
      </c>
      <c r="C34" s="46" t="s">
        <v>79</v>
      </c>
      <c r="D34" s="68">
        <v>298</v>
      </c>
      <c r="E34" s="66">
        <v>863</v>
      </c>
      <c r="F34" s="89">
        <f>(D34-E34)/E34</f>
        <v>-0.65469293163383546</v>
      </c>
      <c r="G34" s="68">
        <v>58</v>
      </c>
      <c r="H34" s="69" t="s">
        <v>30</v>
      </c>
      <c r="I34" s="66" t="s">
        <v>30</v>
      </c>
      <c r="J34" s="66" t="s">
        <v>30</v>
      </c>
      <c r="K34" s="66">
        <v>2</v>
      </c>
      <c r="L34" s="68">
        <v>1530.5</v>
      </c>
      <c r="M34" s="68">
        <v>274</v>
      </c>
      <c r="N34" s="64">
        <v>44323</v>
      </c>
      <c r="O34" s="63" t="s">
        <v>60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 ca="1">SUM(D23:D37)</f>
        <v>96795.33</v>
      </c>
      <c r="E35" s="61">
        <f ca="1">SUM(E23:E37)</f>
        <v>116135.33000000002</v>
      </c>
      <c r="F35" s="93">
        <f ca="1">(D35-E35)/E35</f>
        <v>-0.16652985788217944</v>
      </c>
      <c r="G35" s="61">
        <f ca="1">SUM(G23:G37)</f>
        <v>16753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7">
        <v>18</v>
      </c>
      <c r="C37" s="67" t="s">
        <v>47</v>
      </c>
      <c r="D37" s="68">
        <v>287.95</v>
      </c>
      <c r="E37" s="68">
        <v>514.6</v>
      </c>
      <c r="F37" s="89">
        <f>(D37-E37)/E37</f>
        <v>-0.44043917605907507</v>
      </c>
      <c r="G37" s="68">
        <v>54</v>
      </c>
      <c r="H37" s="66">
        <v>14</v>
      </c>
      <c r="I37" s="66">
        <f>G37/H37</f>
        <v>3.8571428571428572</v>
      </c>
      <c r="J37" s="66">
        <v>1</v>
      </c>
      <c r="K37" s="66" t="s">
        <v>30</v>
      </c>
      <c r="L37" s="68">
        <v>65833.22</v>
      </c>
      <c r="M37" s="68">
        <v>14157</v>
      </c>
      <c r="N37" s="64">
        <v>44113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93</v>
      </c>
      <c r="D38" s="68">
        <v>260.60000000000002</v>
      </c>
      <c r="E38" s="66" t="s">
        <v>30</v>
      </c>
      <c r="F38" s="66" t="s">
        <v>30</v>
      </c>
      <c r="G38" s="68">
        <v>44</v>
      </c>
      <c r="H38" s="50">
        <v>11</v>
      </c>
      <c r="I38" s="66">
        <f>G38/H38</f>
        <v>4</v>
      </c>
      <c r="J38" s="66">
        <v>3</v>
      </c>
      <c r="K38" s="66" t="s">
        <v>30</v>
      </c>
      <c r="L38" s="68">
        <v>6176.62</v>
      </c>
      <c r="M38" s="68">
        <v>1178</v>
      </c>
      <c r="N38" s="64">
        <v>44134</v>
      </c>
      <c r="O38" s="63" t="s">
        <v>57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7">
        <v>23</v>
      </c>
      <c r="C39" s="46" t="s">
        <v>50</v>
      </c>
      <c r="D39" s="68">
        <v>242.7</v>
      </c>
      <c r="E39" s="68">
        <v>11.6</v>
      </c>
      <c r="F39" s="89">
        <f>(D39-E39)/E39</f>
        <v>19.922413793103448</v>
      </c>
      <c r="G39" s="68">
        <v>38</v>
      </c>
      <c r="H39" s="50">
        <v>10</v>
      </c>
      <c r="I39" s="66">
        <f>G39/H39</f>
        <v>3.8</v>
      </c>
      <c r="J39" s="66">
        <v>2</v>
      </c>
      <c r="K39" s="66" t="s">
        <v>30</v>
      </c>
      <c r="L39" s="68">
        <v>1429</v>
      </c>
      <c r="M39" s="68">
        <v>250</v>
      </c>
      <c r="N39" s="64">
        <v>44141</v>
      </c>
      <c r="O39" s="63" t="s">
        <v>33</v>
      </c>
      <c r="P39" s="78"/>
      <c r="R39" s="65"/>
      <c r="T39" s="60"/>
      <c r="U39" s="59"/>
      <c r="V39" s="59"/>
      <c r="W39" s="59"/>
      <c r="X39" s="59"/>
      <c r="Y39" s="59"/>
      <c r="Z39" s="60"/>
    </row>
    <row r="40" spans="1:26" ht="24.6" customHeight="1">
      <c r="A40" s="62">
        <v>24</v>
      </c>
      <c r="B40" s="97">
        <v>14</v>
      </c>
      <c r="C40" s="67" t="s">
        <v>42</v>
      </c>
      <c r="D40" s="68">
        <v>230</v>
      </c>
      <c r="E40" s="68">
        <v>1103</v>
      </c>
      <c r="F40" s="89">
        <f>(D40-E40)/E40</f>
        <v>-0.79147778785131462</v>
      </c>
      <c r="G40" s="68">
        <v>48</v>
      </c>
      <c r="H40" s="66" t="s">
        <v>30</v>
      </c>
      <c r="I40" s="66" t="s">
        <v>30</v>
      </c>
      <c r="J40" s="66">
        <v>2</v>
      </c>
      <c r="K40" s="66">
        <v>3</v>
      </c>
      <c r="L40" s="68">
        <v>6442</v>
      </c>
      <c r="M40" s="68">
        <v>1211</v>
      </c>
      <c r="N40" s="64">
        <v>44316</v>
      </c>
      <c r="O40" s="63" t="s">
        <v>31</v>
      </c>
      <c r="P40" s="60"/>
      <c r="R40" s="65"/>
      <c r="T40" s="60"/>
      <c r="U40" s="59"/>
      <c r="V40" s="59"/>
      <c r="W40" s="59"/>
      <c r="X40" s="59"/>
      <c r="Y40" s="59"/>
      <c r="Z40" s="60"/>
    </row>
    <row r="41" spans="1:26" ht="24.6" customHeight="1">
      <c r="A41" s="62">
        <v>25</v>
      </c>
      <c r="B41" s="97" t="s">
        <v>68</v>
      </c>
      <c r="C41" s="67" t="s">
        <v>102</v>
      </c>
      <c r="D41" s="68">
        <v>225</v>
      </c>
      <c r="E41" s="66" t="s">
        <v>30</v>
      </c>
      <c r="F41" s="66" t="s">
        <v>30</v>
      </c>
      <c r="G41" s="68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8">
        <v>225</v>
      </c>
      <c r="M41" s="68">
        <v>38</v>
      </c>
      <c r="N41" s="64">
        <v>44330</v>
      </c>
      <c r="O41" s="63" t="s">
        <v>101</v>
      </c>
      <c r="P41" s="60"/>
      <c r="R41" s="65"/>
      <c r="T41" s="60"/>
      <c r="U41" s="59"/>
      <c r="V41" s="59"/>
      <c r="W41" s="59"/>
      <c r="X41" s="59"/>
      <c r="Y41" s="59"/>
      <c r="Z41" s="60"/>
    </row>
    <row r="42" spans="1:26" ht="24.75" customHeight="1">
      <c r="A42" s="62">
        <v>26</v>
      </c>
      <c r="B42" s="62">
        <v>11</v>
      </c>
      <c r="C42" s="46" t="s">
        <v>59</v>
      </c>
      <c r="D42" s="68">
        <v>121</v>
      </c>
      <c r="E42" s="68">
        <v>313.8</v>
      </c>
      <c r="F42" s="89">
        <f>(D42-E42)/E42</f>
        <v>-0.61440407903123007</v>
      </c>
      <c r="G42" s="68">
        <v>21</v>
      </c>
      <c r="H42" s="66" t="s">
        <v>30</v>
      </c>
      <c r="I42" s="66" t="s">
        <v>30</v>
      </c>
      <c r="J42" s="66" t="s">
        <v>30</v>
      </c>
      <c r="K42" s="66">
        <v>2</v>
      </c>
      <c r="L42" s="68">
        <v>1822.2</v>
      </c>
      <c r="M42" s="68">
        <v>355</v>
      </c>
      <c r="N42" s="64">
        <v>44316</v>
      </c>
      <c r="O42" s="63" t="s">
        <v>60</v>
      </c>
      <c r="P42" s="78"/>
      <c r="R42" s="65"/>
      <c r="T42" s="60"/>
      <c r="U42" s="59"/>
      <c r="V42" s="59"/>
      <c r="W42" s="59"/>
      <c r="X42" s="59"/>
      <c r="Y42" s="59"/>
      <c r="Z42" s="60"/>
    </row>
    <row r="43" spans="1:26" ht="24.75" customHeight="1">
      <c r="A43" s="62">
        <v>27</v>
      </c>
      <c r="B43" s="96">
        <v>21</v>
      </c>
      <c r="C43" s="46" t="s">
        <v>66</v>
      </c>
      <c r="D43" s="68">
        <v>59</v>
      </c>
      <c r="E43" s="68">
        <v>24</v>
      </c>
      <c r="F43" s="89">
        <f>(D43-E43)/E43</f>
        <v>1.4583333333333333</v>
      </c>
      <c r="G43" s="68">
        <v>9</v>
      </c>
      <c r="H43" s="50">
        <v>2</v>
      </c>
      <c r="I43" s="66">
        <f>G43/H43</f>
        <v>4.5</v>
      </c>
      <c r="J43" s="66">
        <v>1</v>
      </c>
      <c r="K43" s="66" t="s">
        <v>30</v>
      </c>
      <c r="L43" s="68">
        <v>49138</v>
      </c>
      <c r="M43" s="68">
        <v>9159</v>
      </c>
      <c r="N43" s="64">
        <v>43805</v>
      </c>
      <c r="O43" s="63" t="s">
        <v>43</v>
      </c>
      <c r="P43" s="60"/>
      <c r="R43" s="65"/>
      <c r="T43" s="60"/>
      <c r="U43" s="59"/>
      <c r="V43" s="59"/>
      <c r="W43" s="59"/>
      <c r="X43" s="59"/>
      <c r="Y43" s="60"/>
      <c r="Z43" s="59"/>
    </row>
    <row r="44" spans="1:26" ht="25.35" customHeight="1">
      <c r="A44" s="16"/>
      <c r="B44" s="16"/>
      <c r="C44" s="39" t="s">
        <v>115</v>
      </c>
      <c r="D44" s="61">
        <f ca="1">SUM(D35:D43)</f>
        <v>97812.63</v>
      </c>
      <c r="E44" s="61">
        <f ca="1">SUM(E35:E43)</f>
        <v>117273.93000000002</v>
      </c>
      <c r="F44" s="93">
        <f ca="1">(D44-E44)/E44</f>
        <v>-0.16594736784211131</v>
      </c>
      <c r="G44" s="61">
        <f ca="1">SUM(G35:G43)</f>
        <v>16930</v>
      </c>
      <c r="H44" s="61"/>
      <c r="I44" s="19"/>
      <c r="J44" s="18"/>
      <c r="K44" s="20"/>
      <c r="L44" s="21"/>
      <c r="M44" s="25"/>
      <c r="N44" s="22"/>
      <c r="O44" s="26"/>
    </row>
    <row r="45" spans="1:26" ht="23.1" customHeight="1"/>
    <row r="46" spans="1:26" ht="17.25" customHeight="1"/>
    <row r="60" spans="16:18">
      <c r="R60" s="60"/>
    </row>
    <row r="63" spans="16:18">
      <c r="P63" s="60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3" sqref="L33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8.88671875" style="58"/>
    <col min="26" max="26" width="12" style="58" bestFit="1" customWidth="1"/>
    <col min="27" max="16384" width="8.88671875" style="58"/>
  </cols>
  <sheetData>
    <row r="1" spans="1:26" ht="19.5" customHeight="1">
      <c r="E1" s="2" t="s">
        <v>83</v>
      </c>
      <c r="F1" s="2"/>
      <c r="G1" s="2"/>
      <c r="H1" s="2"/>
      <c r="I1" s="2"/>
    </row>
    <row r="2" spans="1:26" ht="19.5" customHeight="1">
      <c r="E2" s="2" t="s">
        <v>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2"/>
      <c r="B5" s="202"/>
      <c r="C5" s="205" t="s">
        <v>0</v>
      </c>
      <c r="D5" s="3"/>
      <c r="E5" s="3"/>
      <c r="F5" s="205" t="s">
        <v>3</v>
      </c>
      <c r="G5" s="3"/>
      <c r="H5" s="205" t="s">
        <v>5</v>
      </c>
      <c r="I5" s="205" t="s">
        <v>6</v>
      </c>
      <c r="J5" s="205" t="s">
        <v>7</v>
      </c>
      <c r="K5" s="205" t="s">
        <v>8</v>
      </c>
      <c r="L5" s="205" t="s">
        <v>10</v>
      </c>
      <c r="M5" s="205" t="s">
        <v>9</v>
      </c>
      <c r="N5" s="205" t="s">
        <v>11</v>
      </c>
      <c r="O5" s="205" t="s">
        <v>12</v>
      </c>
    </row>
    <row r="6" spans="1:26">
      <c r="A6" s="203"/>
      <c r="B6" s="203"/>
      <c r="C6" s="206"/>
      <c r="D6" s="4" t="s">
        <v>81</v>
      </c>
      <c r="E6" s="4" t="s">
        <v>63</v>
      </c>
      <c r="F6" s="206"/>
      <c r="G6" s="4" t="s">
        <v>81</v>
      </c>
      <c r="H6" s="206"/>
      <c r="I6" s="206"/>
      <c r="J6" s="206"/>
      <c r="K6" s="206"/>
      <c r="L6" s="206"/>
      <c r="M6" s="206"/>
      <c r="N6" s="206"/>
      <c r="O6" s="206"/>
    </row>
    <row r="7" spans="1:26">
      <c r="A7" s="203"/>
      <c r="B7" s="203"/>
      <c r="C7" s="206"/>
      <c r="D7" s="4" t="s">
        <v>1</v>
      </c>
      <c r="E7" s="4" t="s">
        <v>1</v>
      </c>
      <c r="F7" s="206"/>
      <c r="G7" s="4" t="s">
        <v>4</v>
      </c>
      <c r="H7" s="206"/>
      <c r="I7" s="206"/>
      <c r="J7" s="206"/>
      <c r="K7" s="206"/>
      <c r="L7" s="206"/>
      <c r="M7" s="206"/>
      <c r="N7" s="206"/>
      <c r="O7" s="206"/>
    </row>
    <row r="8" spans="1:26" ht="18" customHeight="1" thickBot="1">
      <c r="A8" s="204"/>
      <c r="B8" s="204"/>
      <c r="C8" s="207"/>
      <c r="D8" s="5" t="s">
        <v>2</v>
      </c>
      <c r="E8" s="5" t="s">
        <v>2</v>
      </c>
      <c r="F8" s="207"/>
      <c r="G8" s="6"/>
      <c r="H8" s="207"/>
      <c r="I8" s="207"/>
      <c r="J8" s="207"/>
      <c r="K8" s="207"/>
      <c r="L8" s="207"/>
      <c r="M8" s="207"/>
      <c r="N8" s="207"/>
      <c r="O8" s="207"/>
      <c r="R8" s="8"/>
    </row>
    <row r="9" spans="1:26" ht="15" customHeight="1">
      <c r="A9" s="202"/>
      <c r="B9" s="202"/>
      <c r="C9" s="205" t="s">
        <v>13</v>
      </c>
      <c r="D9" s="73"/>
      <c r="E9" s="73"/>
      <c r="F9" s="205" t="s">
        <v>15</v>
      </c>
      <c r="G9" s="73"/>
      <c r="H9" s="9" t="s">
        <v>18</v>
      </c>
      <c r="I9" s="20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5" t="s">
        <v>26</v>
      </c>
      <c r="R9" s="8"/>
    </row>
    <row r="10" spans="1:26" ht="21.6">
      <c r="A10" s="203"/>
      <c r="B10" s="203"/>
      <c r="C10" s="206"/>
      <c r="D10" s="74" t="s">
        <v>82</v>
      </c>
      <c r="E10" s="74" t="s">
        <v>64</v>
      </c>
      <c r="F10" s="206"/>
      <c r="G10" s="74" t="s">
        <v>82</v>
      </c>
      <c r="H10" s="4" t="s">
        <v>17</v>
      </c>
      <c r="I10" s="20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6"/>
      <c r="R10" s="8"/>
    </row>
    <row r="11" spans="1:26">
      <c r="A11" s="203"/>
      <c r="B11" s="203"/>
      <c r="C11" s="206"/>
      <c r="D11" s="74" t="s">
        <v>14</v>
      </c>
      <c r="E11" s="4" t="s">
        <v>14</v>
      </c>
      <c r="F11" s="206"/>
      <c r="G11" s="74" t="s">
        <v>16</v>
      </c>
      <c r="H11" s="6"/>
      <c r="I11" s="206"/>
      <c r="J11" s="6"/>
      <c r="K11" s="6"/>
      <c r="L11" s="12" t="s">
        <v>2</v>
      </c>
      <c r="M11" s="4" t="s">
        <v>17</v>
      </c>
      <c r="N11" s="6"/>
      <c r="O11" s="206"/>
      <c r="R11" s="60"/>
      <c r="T11" s="60"/>
      <c r="U11" s="59"/>
    </row>
    <row r="12" spans="1:26" ht="15.6" customHeight="1" thickBot="1">
      <c r="A12" s="203"/>
      <c r="B12" s="204"/>
      <c r="C12" s="207"/>
      <c r="D12" s="75"/>
      <c r="E12" s="5" t="s">
        <v>2</v>
      </c>
      <c r="F12" s="207"/>
      <c r="G12" s="75" t="s">
        <v>17</v>
      </c>
      <c r="H12" s="32"/>
      <c r="I12" s="207"/>
      <c r="J12" s="32"/>
      <c r="K12" s="32"/>
      <c r="L12" s="32"/>
      <c r="M12" s="32"/>
      <c r="N12" s="32"/>
      <c r="O12" s="207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49" t="s">
        <v>68</v>
      </c>
      <c r="C13" s="67" t="s">
        <v>73</v>
      </c>
      <c r="D13" s="68">
        <v>26387.62</v>
      </c>
      <c r="E13" s="66" t="s">
        <v>30</v>
      </c>
      <c r="F13" s="66" t="s">
        <v>30</v>
      </c>
      <c r="G13" s="68">
        <v>3758</v>
      </c>
      <c r="H13" s="50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8">
        <v>26387.62</v>
      </c>
      <c r="M13" s="68">
        <v>3758</v>
      </c>
      <c r="N13" s="64">
        <v>44323</v>
      </c>
      <c r="O13" s="84" t="s">
        <v>74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49" t="s">
        <v>68</v>
      </c>
      <c r="C14" s="46" t="s">
        <v>70</v>
      </c>
      <c r="D14" s="68">
        <v>20979.38</v>
      </c>
      <c r="E14" s="66" t="s">
        <v>30</v>
      </c>
      <c r="F14" s="66" t="s">
        <v>30</v>
      </c>
      <c r="G14" s="68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8">
        <v>23274.36</v>
      </c>
      <c r="M14" s="68">
        <v>4713</v>
      </c>
      <c r="N14" s="64">
        <v>44323</v>
      </c>
      <c r="O14" s="63" t="s">
        <v>34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49" t="s">
        <v>68</v>
      </c>
      <c r="C15" s="46" t="s">
        <v>75</v>
      </c>
      <c r="D15" s="68">
        <v>13815.27</v>
      </c>
      <c r="E15" s="66" t="s">
        <v>30</v>
      </c>
      <c r="F15" s="66" t="s">
        <v>30</v>
      </c>
      <c r="G15" s="68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8">
        <v>13815.27</v>
      </c>
      <c r="M15" s="68">
        <v>2294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51" t="s">
        <v>68</v>
      </c>
      <c r="C16" s="87" t="s">
        <v>76</v>
      </c>
      <c r="D16" s="68">
        <v>13640.8</v>
      </c>
      <c r="E16" s="66" t="s">
        <v>30</v>
      </c>
      <c r="F16" s="66" t="s">
        <v>30</v>
      </c>
      <c r="G16" s="68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8">
        <v>13641</v>
      </c>
      <c r="M16" s="68">
        <v>2341</v>
      </c>
      <c r="N16" s="64">
        <v>44323</v>
      </c>
      <c r="O16" s="63" t="s">
        <v>32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1">
        <v>2</v>
      </c>
      <c r="C17" s="85" t="s">
        <v>52</v>
      </c>
      <c r="D17" s="68">
        <v>9379.77</v>
      </c>
      <c r="E17" s="68">
        <v>17447.91</v>
      </c>
      <c r="F17" s="89">
        <f>(D17-E17)/E17</f>
        <v>-0.46241297668316717</v>
      </c>
      <c r="G17" s="68">
        <v>1861</v>
      </c>
      <c r="H17" s="50">
        <v>190</v>
      </c>
      <c r="I17" s="66">
        <f t="shared" si="0"/>
        <v>9.7947368421052623</v>
      </c>
      <c r="J17" s="66">
        <v>13</v>
      </c>
      <c r="K17" s="66">
        <v>2</v>
      </c>
      <c r="L17" s="68">
        <v>29523</v>
      </c>
      <c r="M17" s="68">
        <v>6166</v>
      </c>
      <c r="N17" s="64">
        <v>44316</v>
      </c>
      <c r="O17" s="63" t="s">
        <v>32</v>
      </c>
      <c r="P17" s="60"/>
      <c r="R17" s="65"/>
      <c r="T17" s="60"/>
      <c r="U17" s="59"/>
      <c r="V17" s="59"/>
      <c r="W17" s="59"/>
      <c r="X17" s="60"/>
      <c r="Y17" s="59"/>
      <c r="Z17" s="59"/>
    </row>
    <row r="18" spans="1:26" ht="25.35" customHeight="1">
      <c r="A18" s="62">
        <v>6</v>
      </c>
      <c r="B18" s="91">
        <v>3</v>
      </c>
      <c r="C18" s="92" t="s">
        <v>56</v>
      </c>
      <c r="D18" s="68">
        <v>7318.75</v>
      </c>
      <c r="E18" s="68">
        <v>13449.17</v>
      </c>
      <c r="F18" s="89">
        <f>(D18-E18)/E18</f>
        <v>-0.45582143730802721</v>
      </c>
      <c r="G18" s="68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8">
        <v>22917.97</v>
      </c>
      <c r="M18" s="68">
        <v>4016</v>
      </c>
      <c r="N18" s="64">
        <v>44316</v>
      </c>
      <c r="O18" s="63" t="s">
        <v>57</v>
      </c>
      <c r="P18" s="60"/>
      <c r="R18" s="65"/>
      <c r="T18" s="60"/>
      <c r="U18" s="59"/>
      <c r="V18" s="59"/>
      <c r="W18" s="59"/>
      <c r="X18" s="60"/>
      <c r="Y18" s="59"/>
      <c r="Z18" s="59"/>
    </row>
    <row r="19" spans="1:26" ht="25.35" customHeight="1">
      <c r="A19" s="62">
        <v>7</v>
      </c>
      <c r="B19" s="51" t="s">
        <v>68</v>
      </c>
      <c r="C19" s="86" t="s">
        <v>77</v>
      </c>
      <c r="D19" s="68">
        <v>6827.8</v>
      </c>
      <c r="E19" s="66" t="s">
        <v>30</v>
      </c>
      <c r="F19" s="66" t="s">
        <v>30</v>
      </c>
      <c r="G19" s="68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8">
        <v>6828</v>
      </c>
      <c r="M19" s="68">
        <v>1072</v>
      </c>
      <c r="N19" s="64">
        <v>44323</v>
      </c>
      <c r="O19" s="63" t="s">
        <v>33</v>
      </c>
      <c r="P19" s="60"/>
      <c r="R19" s="65"/>
      <c r="T19" s="60"/>
      <c r="U19" s="59"/>
      <c r="V19" s="59"/>
      <c r="W19" s="59"/>
      <c r="X19" s="60"/>
      <c r="Y19" s="59"/>
      <c r="Z19" s="59"/>
    </row>
    <row r="20" spans="1:26" ht="25.35" customHeight="1">
      <c r="A20" s="62">
        <v>8</v>
      </c>
      <c r="B20" s="62">
        <v>4</v>
      </c>
      <c r="C20" s="67" t="s">
        <v>44</v>
      </c>
      <c r="D20" s="68">
        <v>5391</v>
      </c>
      <c r="E20" s="68">
        <v>11893.35</v>
      </c>
      <c r="F20" s="89">
        <f>(D20-E20)/E20</f>
        <v>-0.5467214872176468</v>
      </c>
      <c r="G20" s="68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8">
        <v>19505.05</v>
      </c>
      <c r="M20" s="68">
        <v>3530</v>
      </c>
      <c r="N20" s="64">
        <v>44316</v>
      </c>
      <c r="O20" s="63" t="s">
        <v>43</v>
      </c>
      <c r="P20" s="60"/>
      <c r="R20" s="65"/>
      <c r="T20" s="60"/>
      <c r="U20" s="59"/>
      <c r="V20" s="59"/>
      <c r="W20" s="59"/>
      <c r="X20" s="60"/>
      <c r="Y20" s="59"/>
      <c r="Z20" s="59"/>
    </row>
    <row r="21" spans="1:26" ht="25.35" customHeight="1">
      <c r="A21" s="62">
        <v>9</v>
      </c>
      <c r="B21" s="51" t="s">
        <v>68</v>
      </c>
      <c r="C21" s="88" t="s">
        <v>78</v>
      </c>
      <c r="D21" s="68">
        <v>5017.28</v>
      </c>
      <c r="E21" s="66" t="s">
        <v>30</v>
      </c>
      <c r="F21" s="66" t="s">
        <v>30</v>
      </c>
      <c r="G21" s="68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8">
        <v>5017</v>
      </c>
      <c r="M21" s="68">
        <v>791</v>
      </c>
      <c r="N21" s="64">
        <v>44323</v>
      </c>
      <c r="O21" s="26" t="s">
        <v>53</v>
      </c>
      <c r="P21" s="60"/>
      <c r="R21" s="65"/>
      <c r="T21" s="60"/>
      <c r="U21" s="59"/>
      <c r="V21" s="59"/>
      <c r="W21" s="59"/>
      <c r="X21" s="60"/>
      <c r="Y21" s="59"/>
      <c r="Z21" s="59"/>
    </row>
    <row r="22" spans="1:26" ht="24.75" customHeight="1">
      <c r="A22" s="62">
        <v>10</v>
      </c>
      <c r="B22" s="62">
        <v>1</v>
      </c>
      <c r="C22" s="46" t="s">
        <v>49</v>
      </c>
      <c r="D22" s="68">
        <v>4627.6099999999997</v>
      </c>
      <c r="E22" s="68">
        <v>20085.79</v>
      </c>
      <c r="F22" s="89">
        <f>(D22-E22)/E22</f>
        <v>-0.76960776748138859</v>
      </c>
      <c r="G22" s="68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8">
        <v>29990.39</v>
      </c>
      <c r="M22" s="68">
        <v>5045</v>
      </c>
      <c r="N22" s="64">
        <v>44316</v>
      </c>
      <c r="O22" s="63" t="s">
        <v>34</v>
      </c>
      <c r="P22" s="60"/>
      <c r="R22" s="65"/>
      <c r="T22" s="60"/>
      <c r="U22" s="59"/>
      <c r="V22" s="59"/>
      <c r="W22" s="59"/>
      <c r="X22" s="60"/>
      <c r="Y22" s="59"/>
      <c r="Z22" s="59"/>
    </row>
    <row r="23" spans="1:26" ht="25.35" customHeight="1">
      <c r="A23" s="16"/>
      <c r="B23" s="16"/>
      <c r="C23" s="39" t="s">
        <v>29</v>
      </c>
      <c r="D23" s="61">
        <f>SUM(D13:D22)</f>
        <v>113385.28000000001</v>
      </c>
      <c r="E23" s="61">
        <f>SUM(E13:E22)</f>
        <v>62876.22</v>
      </c>
      <c r="F23" s="93">
        <f>(D23-E23)/E23</f>
        <v>0.80330942286288853</v>
      </c>
      <c r="G23" s="61">
        <f>SUM(G13:G22)</f>
        <v>19207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 t="s">
        <v>40</v>
      </c>
      <c r="C25" s="67" t="s">
        <v>80</v>
      </c>
      <c r="D25" s="68">
        <v>3435.14</v>
      </c>
      <c r="E25" s="66" t="s">
        <v>30</v>
      </c>
      <c r="F25" s="66" t="s">
        <v>30</v>
      </c>
      <c r="G25" s="68">
        <v>497</v>
      </c>
      <c r="H25" s="66">
        <v>12</v>
      </c>
      <c r="I25" s="66"/>
      <c r="J25" s="66">
        <v>8</v>
      </c>
      <c r="K25" s="66">
        <v>0</v>
      </c>
      <c r="L25" s="68">
        <v>3435.14</v>
      </c>
      <c r="M25" s="68">
        <v>497</v>
      </c>
      <c r="N25" s="64" t="s">
        <v>41</v>
      </c>
      <c r="O25" s="63" t="s">
        <v>27</v>
      </c>
      <c r="P25" s="60"/>
      <c r="R25" s="65"/>
      <c r="T25" s="60"/>
      <c r="U25" s="59"/>
      <c r="V25" s="59"/>
      <c r="W25" s="59"/>
      <c r="X25" s="59"/>
      <c r="Y25" s="59"/>
      <c r="Z25" s="60"/>
    </row>
    <row r="26" spans="1:26" ht="25.35" customHeight="1">
      <c r="A26" s="62">
        <v>12</v>
      </c>
      <c r="B26" s="62">
        <v>10</v>
      </c>
      <c r="C26" s="46" t="s">
        <v>46</v>
      </c>
      <c r="D26" s="68">
        <v>1372.45</v>
      </c>
      <c r="E26" s="68">
        <v>871.90000000000009</v>
      </c>
      <c r="F26" s="89">
        <f>(D26-E26)/E26</f>
        <v>0.57409106548916145</v>
      </c>
      <c r="G26" s="68">
        <v>263</v>
      </c>
      <c r="H26" s="66">
        <v>24</v>
      </c>
      <c r="I26" s="66">
        <f>G26/H26</f>
        <v>10.958333333333334</v>
      </c>
      <c r="J26" s="66">
        <v>3</v>
      </c>
      <c r="K26" s="66" t="s">
        <v>30</v>
      </c>
      <c r="L26" s="68">
        <v>113351.72</v>
      </c>
      <c r="M26" s="68">
        <v>22916</v>
      </c>
      <c r="N26" s="64">
        <v>44106</v>
      </c>
      <c r="O26" s="63" t="s">
        <v>43</v>
      </c>
      <c r="P26" s="60"/>
      <c r="R26" s="65"/>
      <c r="T26" s="60"/>
      <c r="U26" s="59"/>
      <c r="V26" s="59"/>
      <c r="W26" s="59"/>
      <c r="X26" s="59"/>
      <c r="Y26" s="59"/>
      <c r="Z26" s="60"/>
    </row>
    <row r="27" spans="1:26" ht="25.35" customHeight="1">
      <c r="A27" s="62">
        <v>13</v>
      </c>
      <c r="B27" s="62">
        <v>5</v>
      </c>
      <c r="C27" s="67" t="s">
        <v>51</v>
      </c>
      <c r="D27" s="68">
        <v>1251.6500000000001</v>
      </c>
      <c r="E27" s="68">
        <v>7347.1</v>
      </c>
      <c r="F27" s="89">
        <f>(D27-E27)/E27</f>
        <v>-0.82964026622749121</v>
      </c>
      <c r="G27" s="68">
        <v>198</v>
      </c>
      <c r="H27" s="50">
        <v>55</v>
      </c>
      <c r="I27" s="66">
        <f>G27/H27</f>
        <v>3.6</v>
      </c>
      <c r="J27" s="66">
        <v>9</v>
      </c>
      <c r="K27" s="66">
        <v>2</v>
      </c>
      <c r="L27" s="68">
        <v>9902</v>
      </c>
      <c r="M27" s="68">
        <v>1759</v>
      </c>
      <c r="N27" s="64">
        <v>44316</v>
      </c>
      <c r="O27" s="63" t="s">
        <v>53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4.75" customHeight="1">
      <c r="A28" s="62">
        <v>14</v>
      </c>
      <c r="B28" s="62">
        <v>6</v>
      </c>
      <c r="C28" s="67" t="s">
        <v>42</v>
      </c>
      <c r="D28" s="68">
        <v>1103</v>
      </c>
      <c r="E28" s="68">
        <v>4514</v>
      </c>
      <c r="F28" s="89">
        <f>(D28-E28)/E28</f>
        <v>-0.75564909171466543</v>
      </c>
      <c r="G28" s="68">
        <v>193</v>
      </c>
      <c r="H28" s="66" t="s">
        <v>30</v>
      </c>
      <c r="I28" s="66" t="s">
        <v>30</v>
      </c>
      <c r="J28" s="66">
        <v>3</v>
      </c>
      <c r="K28" s="66">
        <v>2</v>
      </c>
      <c r="L28" s="68">
        <v>6203</v>
      </c>
      <c r="M28" s="68">
        <v>1161</v>
      </c>
      <c r="N28" s="64">
        <v>44316</v>
      </c>
      <c r="O28" s="63" t="s">
        <v>31</v>
      </c>
      <c r="P28" s="60"/>
      <c r="R28" s="65"/>
      <c r="T28" s="60"/>
      <c r="U28" s="59"/>
      <c r="V28" s="59"/>
      <c r="W28" s="59"/>
      <c r="X28" s="59"/>
      <c r="Y28" s="59"/>
      <c r="Z28" s="60"/>
    </row>
    <row r="29" spans="1:26" ht="24.75" customHeight="1">
      <c r="A29" s="62">
        <v>15</v>
      </c>
      <c r="B29" s="49" t="s">
        <v>68</v>
      </c>
      <c r="C29" s="46" t="s">
        <v>79</v>
      </c>
      <c r="D29" s="68">
        <v>863</v>
      </c>
      <c r="E29" s="66" t="s">
        <v>30</v>
      </c>
      <c r="F29" s="66" t="s">
        <v>30</v>
      </c>
      <c r="G29" s="68">
        <v>148</v>
      </c>
      <c r="H29" s="66" t="s">
        <v>30</v>
      </c>
      <c r="I29" s="66" t="s">
        <v>30</v>
      </c>
      <c r="J29" s="66" t="s">
        <v>30</v>
      </c>
      <c r="K29" s="66">
        <v>1</v>
      </c>
      <c r="L29" s="68">
        <v>1313.5</v>
      </c>
      <c r="M29" s="68">
        <v>234</v>
      </c>
      <c r="N29" s="64">
        <v>44323</v>
      </c>
      <c r="O29" s="63" t="s">
        <v>60</v>
      </c>
      <c r="P29" s="78" t="s">
        <v>71</v>
      </c>
      <c r="R29" s="65"/>
      <c r="T29" s="60"/>
      <c r="U29" s="59"/>
      <c r="V29" s="59"/>
      <c r="W29" s="59"/>
      <c r="X29" s="59"/>
      <c r="Y29" s="59"/>
      <c r="Z29" s="60"/>
    </row>
    <row r="30" spans="1:26" ht="25.35" customHeight="1">
      <c r="A30" s="62">
        <v>16</v>
      </c>
      <c r="B30" s="62" t="s">
        <v>40</v>
      </c>
      <c r="C30" s="46" t="s">
        <v>87</v>
      </c>
      <c r="D30" s="68">
        <v>838.32</v>
      </c>
      <c r="E30" s="66" t="s">
        <v>30</v>
      </c>
      <c r="F30" s="66" t="s">
        <v>30</v>
      </c>
      <c r="G30" s="68">
        <v>168</v>
      </c>
      <c r="H30" s="66" t="s">
        <v>30</v>
      </c>
      <c r="I30" s="66" t="s">
        <v>30</v>
      </c>
      <c r="J30" s="66" t="s">
        <v>30</v>
      </c>
      <c r="K30" s="66">
        <v>0</v>
      </c>
      <c r="L30" s="68">
        <v>838.32</v>
      </c>
      <c r="M30" s="68">
        <v>168</v>
      </c>
      <c r="N30" s="64" t="s">
        <v>41</v>
      </c>
      <c r="O30" s="26" t="s">
        <v>60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4.75" customHeight="1">
      <c r="A31" s="62">
        <v>17</v>
      </c>
      <c r="B31" s="62">
        <v>7</v>
      </c>
      <c r="C31" s="46" t="s">
        <v>48</v>
      </c>
      <c r="D31" s="68">
        <v>736.74</v>
      </c>
      <c r="E31" s="68">
        <v>3736.41</v>
      </c>
      <c r="F31" s="89">
        <f>(D31-E31)/E31</f>
        <v>-0.80282142484363339</v>
      </c>
      <c r="G31" s="68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8">
        <v>5328.7</v>
      </c>
      <c r="M31" s="68">
        <v>1016</v>
      </c>
      <c r="N31" s="64">
        <v>44316</v>
      </c>
      <c r="O31" s="63" t="s">
        <v>34</v>
      </c>
      <c r="P31" s="60"/>
      <c r="R31" s="65"/>
      <c r="T31" s="60"/>
      <c r="U31" s="59"/>
      <c r="V31" s="59"/>
      <c r="W31" s="59"/>
      <c r="X31" s="59"/>
      <c r="Y31" s="59"/>
      <c r="Z31" s="60"/>
    </row>
    <row r="32" spans="1:26" ht="24.6" customHeight="1">
      <c r="A32" s="62">
        <v>18</v>
      </c>
      <c r="B32" s="62">
        <v>9</v>
      </c>
      <c r="C32" s="67" t="s">
        <v>47</v>
      </c>
      <c r="D32" s="68">
        <v>514.6</v>
      </c>
      <c r="E32" s="68">
        <v>1121.7</v>
      </c>
      <c r="F32" s="89">
        <f>(D32-E32)/E32</f>
        <v>-0.54123205848266021</v>
      </c>
      <c r="G32" s="68">
        <v>102</v>
      </c>
      <c r="H32" s="66">
        <v>16</v>
      </c>
      <c r="I32" s="66">
        <f>G32/H32</f>
        <v>6.375</v>
      </c>
      <c r="J32" s="66">
        <v>2</v>
      </c>
      <c r="K32" s="66" t="s">
        <v>30</v>
      </c>
      <c r="L32" s="68">
        <v>65545.27</v>
      </c>
      <c r="M32" s="68">
        <v>14103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4.75" customHeight="1">
      <c r="A33" s="62">
        <v>19</v>
      </c>
      <c r="B33" s="62">
        <v>11</v>
      </c>
      <c r="C33" s="46" t="s">
        <v>59</v>
      </c>
      <c r="D33" s="68">
        <v>313.8</v>
      </c>
      <c r="E33" s="68">
        <v>518.5</v>
      </c>
      <c r="F33" s="89">
        <f>(D33-E33)/E33</f>
        <v>-0.39479267116682737</v>
      </c>
      <c r="G33" s="68">
        <v>45</v>
      </c>
      <c r="H33" s="66" t="s">
        <v>30</v>
      </c>
      <c r="I33" s="66" t="s">
        <v>30</v>
      </c>
      <c r="J33" s="66" t="s">
        <v>30</v>
      </c>
      <c r="K33" s="66">
        <v>2</v>
      </c>
      <c r="L33" s="68">
        <v>1701.2</v>
      </c>
      <c r="M33" s="68">
        <v>334</v>
      </c>
      <c r="N33" s="64">
        <v>44316</v>
      </c>
      <c r="O33" s="63" t="s">
        <v>60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90">
        <v>16</v>
      </c>
      <c r="C34" s="46" t="s">
        <v>69</v>
      </c>
      <c r="D34" s="68">
        <v>26</v>
      </c>
      <c r="E34" s="66">
        <v>26</v>
      </c>
      <c r="F34" s="89">
        <f>(D34-E34)/E34</f>
        <v>0</v>
      </c>
      <c r="G34" s="68">
        <v>4</v>
      </c>
      <c r="H34" s="50">
        <v>1</v>
      </c>
      <c r="I34" s="66">
        <f>G34/H34</f>
        <v>4</v>
      </c>
      <c r="J34" s="66">
        <v>1</v>
      </c>
      <c r="K34" s="66" t="s">
        <v>30</v>
      </c>
      <c r="L34" s="68">
        <v>2973</v>
      </c>
      <c r="M34" s="68">
        <v>592</v>
      </c>
      <c r="N34" s="64">
        <v>44132</v>
      </c>
      <c r="O34" s="63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123839.98000000003</v>
      </c>
      <c r="E35" s="61">
        <f>SUM(E23:E34)</f>
        <v>81011.83</v>
      </c>
      <c r="F35" s="93">
        <f>(D35-E35)/E35</f>
        <v>0.52866538133998486</v>
      </c>
      <c r="G35" s="61">
        <f>SUM(G23:G34)</f>
        <v>20947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>
        <v>15</v>
      </c>
      <c r="C37" s="46" t="s">
        <v>66</v>
      </c>
      <c r="D37" s="68">
        <v>24</v>
      </c>
      <c r="E37" s="68">
        <v>42</v>
      </c>
      <c r="F37" s="89">
        <f>(D37-E37)/E37</f>
        <v>-0.42857142857142855</v>
      </c>
      <c r="G37" s="68">
        <v>4</v>
      </c>
      <c r="H37" s="76">
        <v>1</v>
      </c>
      <c r="I37" s="66">
        <f>G37/H37</f>
        <v>4</v>
      </c>
      <c r="J37" s="66">
        <v>1</v>
      </c>
      <c r="K37" s="66" t="s">
        <v>30</v>
      </c>
      <c r="L37" s="68">
        <v>49079</v>
      </c>
      <c r="M37" s="68">
        <v>9150</v>
      </c>
      <c r="N37" s="64">
        <v>43805</v>
      </c>
      <c r="O37" s="63" t="s">
        <v>43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85</v>
      </c>
      <c r="D38" s="68">
        <v>14</v>
      </c>
      <c r="E38" s="66" t="s">
        <v>30</v>
      </c>
      <c r="F38" s="66" t="s">
        <v>30</v>
      </c>
      <c r="G38" s="68">
        <v>2</v>
      </c>
      <c r="H38" s="69">
        <v>1</v>
      </c>
      <c r="I38" s="66">
        <f>G38/H38</f>
        <v>2</v>
      </c>
      <c r="J38" s="66">
        <v>1</v>
      </c>
      <c r="K38" s="66" t="s">
        <v>30</v>
      </c>
      <c r="L38" s="68">
        <v>12451</v>
      </c>
      <c r="M38" s="68">
        <v>2299</v>
      </c>
      <c r="N38" s="64">
        <v>44106</v>
      </c>
      <c r="O38" s="63" t="s">
        <v>60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1">
        <v>13</v>
      </c>
      <c r="C39" s="46" t="s">
        <v>50</v>
      </c>
      <c r="D39" s="68">
        <v>11.6</v>
      </c>
      <c r="E39" s="68">
        <v>294.39999999999998</v>
      </c>
      <c r="F39" s="89">
        <f>(D39-E39)/E39</f>
        <v>-0.96059782608695643</v>
      </c>
      <c r="G39" s="68">
        <v>1</v>
      </c>
      <c r="H39" s="50">
        <v>2</v>
      </c>
      <c r="I39" s="66">
        <f>G39/H39</f>
        <v>0.5</v>
      </c>
      <c r="J39" s="66">
        <v>2</v>
      </c>
      <c r="K39" s="66" t="s">
        <v>30</v>
      </c>
      <c r="L39" s="68">
        <v>1186</v>
      </c>
      <c r="M39" s="68">
        <v>212</v>
      </c>
      <c r="N39" s="64">
        <v>44141</v>
      </c>
      <c r="O39" s="63" t="s">
        <v>33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16"/>
      <c r="B40" s="16"/>
      <c r="C40" s="39" t="s">
        <v>88</v>
      </c>
      <c r="D40" s="61">
        <f>SUM(D35:D39)</f>
        <v>123889.58000000003</v>
      </c>
      <c r="E40" s="61">
        <f>SUM(E35:E39)</f>
        <v>81348.23</v>
      </c>
      <c r="F40" s="93">
        <f>(D40-E40)/E40</f>
        <v>0.52295360329290552</v>
      </c>
      <c r="G40" s="61">
        <f>SUM(G35:G39)</f>
        <v>20954</v>
      </c>
      <c r="H40" s="61"/>
      <c r="I40" s="19"/>
      <c r="J40" s="18"/>
      <c r="K40" s="20"/>
      <c r="L40" s="21"/>
      <c r="M40" s="25"/>
      <c r="N40" s="22"/>
      <c r="O40" s="26"/>
    </row>
    <row r="41" spans="1:26" ht="23.1" customHeight="1"/>
    <row r="42" spans="1:26" ht="17.25" customHeight="1"/>
    <row r="56" spans="16:18">
      <c r="R56" s="60"/>
    </row>
    <row r="59" spans="16:18">
      <c r="P59" s="60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D25" sqref="D25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12" style="58" bestFit="1" customWidth="1"/>
    <col min="26" max="16384" width="8.88671875" style="58"/>
  </cols>
  <sheetData>
    <row r="1" spans="1:26" ht="19.5" customHeight="1">
      <c r="E1" s="2" t="s">
        <v>61</v>
      </c>
      <c r="F1" s="2"/>
      <c r="G1" s="2"/>
      <c r="H1" s="2"/>
      <c r="I1" s="2"/>
    </row>
    <row r="2" spans="1:26" ht="19.5" customHeight="1">
      <c r="E2" s="2" t="s">
        <v>62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2"/>
      <c r="B5" s="202"/>
      <c r="C5" s="205" t="s">
        <v>0</v>
      </c>
      <c r="D5" s="3"/>
      <c r="E5" s="3"/>
      <c r="F5" s="205" t="s">
        <v>3</v>
      </c>
      <c r="G5" s="3"/>
      <c r="H5" s="205" t="s">
        <v>5</v>
      </c>
      <c r="I5" s="205" t="s">
        <v>6</v>
      </c>
      <c r="J5" s="205" t="s">
        <v>7</v>
      </c>
      <c r="K5" s="205" t="s">
        <v>8</v>
      </c>
      <c r="L5" s="205" t="s">
        <v>10</v>
      </c>
      <c r="M5" s="205" t="s">
        <v>9</v>
      </c>
      <c r="N5" s="205" t="s">
        <v>11</v>
      </c>
      <c r="O5" s="205" t="s">
        <v>12</v>
      </c>
    </row>
    <row r="6" spans="1:26">
      <c r="A6" s="203"/>
      <c r="B6" s="203"/>
      <c r="C6" s="206"/>
      <c r="D6" s="4" t="s">
        <v>63</v>
      </c>
      <c r="E6" s="4" t="s">
        <v>54</v>
      </c>
      <c r="F6" s="206"/>
      <c r="G6" s="4" t="s">
        <v>63</v>
      </c>
      <c r="H6" s="206"/>
      <c r="I6" s="206"/>
      <c r="J6" s="206"/>
      <c r="K6" s="206"/>
      <c r="L6" s="206"/>
      <c r="M6" s="206"/>
      <c r="N6" s="206"/>
      <c r="O6" s="206"/>
    </row>
    <row r="7" spans="1:26">
      <c r="A7" s="203"/>
      <c r="B7" s="203"/>
      <c r="C7" s="206"/>
      <c r="D7" s="4" t="s">
        <v>1</v>
      </c>
      <c r="E7" s="4" t="s">
        <v>1</v>
      </c>
      <c r="F7" s="206"/>
      <c r="G7" s="4" t="s">
        <v>4</v>
      </c>
      <c r="H7" s="206"/>
      <c r="I7" s="206"/>
      <c r="J7" s="206"/>
      <c r="K7" s="206"/>
      <c r="L7" s="206"/>
      <c r="M7" s="206"/>
      <c r="N7" s="206"/>
      <c r="O7" s="206"/>
    </row>
    <row r="8" spans="1:26" ht="18" customHeight="1" thickBot="1">
      <c r="A8" s="204"/>
      <c r="B8" s="204"/>
      <c r="C8" s="207"/>
      <c r="D8" s="5" t="s">
        <v>2</v>
      </c>
      <c r="E8" s="5" t="s">
        <v>2</v>
      </c>
      <c r="F8" s="207"/>
      <c r="G8" s="6"/>
      <c r="H8" s="207"/>
      <c r="I8" s="207"/>
      <c r="J8" s="207"/>
      <c r="K8" s="207"/>
      <c r="L8" s="207"/>
      <c r="M8" s="207"/>
      <c r="N8" s="207"/>
      <c r="O8" s="207"/>
      <c r="R8" s="8"/>
    </row>
    <row r="9" spans="1:26" ht="15" customHeight="1">
      <c r="A9" s="202"/>
      <c r="B9" s="202"/>
      <c r="C9" s="205" t="s">
        <v>13</v>
      </c>
      <c r="D9" s="70"/>
      <c r="E9" s="70"/>
      <c r="F9" s="205" t="s">
        <v>15</v>
      </c>
      <c r="G9" s="70"/>
      <c r="H9" s="9" t="s">
        <v>18</v>
      </c>
      <c r="I9" s="20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5" t="s">
        <v>26</v>
      </c>
      <c r="R9" s="8"/>
    </row>
    <row r="10" spans="1:26" ht="21.6">
      <c r="A10" s="203"/>
      <c r="B10" s="203"/>
      <c r="C10" s="206"/>
      <c r="D10" s="71" t="s">
        <v>64</v>
      </c>
      <c r="E10" s="71" t="s">
        <v>55</v>
      </c>
      <c r="F10" s="206"/>
      <c r="G10" s="71" t="s">
        <v>64</v>
      </c>
      <c r="H10" s="4" t="s">
        <v>17</v>
      </c>
      <c r="I10" s="20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6"/>
      <c r="R10" s="8"/>
    </row>
    <row r="11" spans="1:26">
      <c r="A11" s="203"/>
      <c r="B11" s="203"/>
      <c r="C11" s="206"/>
      <c r="D11" s="71" t="s">
        <v>14</v>
      </c>
      <c r="E11" s="4" t="s">
        <v>14</v>
      </c>
      <c r="F11" s="206"/>
      <c r="G11" s="71" t="s">
        <v>16</v>
      </c>
      <c r="H11" s="6"/>
      <c r="I11" s="206"/>
      <c r="J11" s="6"/>
      <c r="K11" s="6"/>
      <c r="L11" s="12" t="s">
        <v>2</v>
      </c>
      <c r="M11" s="4" t="s">
        <v>17</v>
      </c>
      <c r="N11" s="6"/>
      <c r="O11" s="206"/>
      <c r="R11" s="60"/>
      <c r="T11" s="60"/>
      <c r="U11" s="59"/>
    </row>
    <row r="12" spans="1:26" ht="15.6" customHeight="1" thickBot="1">
      <c r="A12" s="203"/>
      <c r="B12" s="204"/>
      <c r="C12" s="207"/>
      <c r="D12" s="72"/>
      <c r="E12" s="5" t="s">
        <v>2</v>
      </c>
      <c r="F12" s="207"/>
      <c r="G12" s="72" t="s">
        <v>17</v>
      </c>
      <c r="H12" s="32"/>
      <c r="I12" s="207"/>
      <c r="J12" s="32"/>
      <c r="K12" s="32"/>
      <c r="L12" s="32"/>
      <c r="M12" s="32"/>
      <c r="N12" s="32"/>
      <c r="O12" s="207"/>
      <c r="R12" s="60"/>
      <c r="T12" s="60"/>
      <c r="U12" s="59"/>
      <c r="V12" s="59"/>
      <c r="W12" s="59"/>
      <c r="X12" s="33"/>
      <c r="Y12" s="8"/>
    </row>
    <row r="13" spans="1:26" ht="25.35" customHeight="1">
      <c r="A13" s="62">
        <v>1</v>
      </c>
      <c r="B13" s="51" t="s">
        <v>68</v>
      </c>
      <c r="C13" s="46" t="s">
        <v>49</v>
      </c>
      <c r="D13" s="68">
        <v>20085.79</v>
      </c>
      <c r="E13" s="68">
        <v>5276.98</v>
      </c>
      <c r="F13" s="77">
        <f>(D13-E13)/E13</f>
        <v>2.8063039844759698</v>
      </c>
      <c r="G13" s="68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8">
        <v>25362.78</v>
      </c>
      <c r="M13" s="68">
        <v>4322</v>
      </c>
      <c r="N13" s="64">
        <v>44316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49" t="s">
        <v>68</v>
      </c>
      <c r="C14" s="46" t="s">
        <v>52</v>
      </c>
      <c r="D14" s="68">
        <v>17447.91</v>
      </c>
      <c r="E14" s="68">
        <v>2695.05</v>
      </c>
      <c r="F14" s="77">
        <f t="shared" ref="F14:F33" si="0">(D14-E14)/E14</f>
        <v>5.4740579952134469</v>
      </c>
      <c r="G14" s="68">
        <v>3471</v>
      </c>
      <c r="H14" s="50">
        <v>308</v>
      </c>
      <c r="I14" s="66">
        <f>G14/H14</f>
        <v>11.269480519480519</v>
      </c>
      <c r="J14" s="66">
        <v>15</v>
      </c>
      <c r="K14" s="66">
        <v>1</v>
      </c>
      <c r="L14" s="68">
        <v>20143</v>
      </c>
      <c r="M14" s="68">
        <v>4305</v>
      </c>
      <c r="N14" s="64">
        <v>44316</v>
      </c>
      <c r="O14" s="63" t="s">
        <v>32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49" t="s">
        <v>68</v>
      </c>
      <c r="C15" s="67" t="s">
        <v>56</v>
      </c>
      <c r="D15" s="68">
        <v>13449.17</v>
      </c>
      <c r="E15" s="68">
        <v>2150.0500000000002</v>
      </c>
      <c r="F15" s="77">
        <f t="shared" si="0"/>
        <v>5.2552824352922016</v>
      </c>
      <c r="G15" s="68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8">
        <v>15599.22</v>
      </c>
      <c r="M15" s="68">
        <v>2807</v>
      </c>
      <c r="N15" s="64">
        <v>44316</v>
      </c>
      <c r="O15" s="63" t="s">
        <v>57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49" t="s">
        <v>68</v>
      </c>
      <c r="C16" s="67" t="s">
        <v>44</v>
      </c>
      <c r="D16" s="68">
        <v>11893.35</v>
      </c>
      <c r="E16" s="68">
        <v>2180.6999999999998</v>
      </c>
      <c r="F16" s="77">
        <f t="shared" si="0"/>
        <v>4.4539138808639436</v>
      </c>
      <c r="G16" s="68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8">
        <v>14114.050000000001</v>
      </c>
      <c r="M16" s="68">
        <v>2606</v>
      </c>
      <c r="N16" s="64">
        <v>44316</v>
      </c>
      <c r="O16" s="63" t="s">
        <v>43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51" t="s">
        <v>68</v>
      </c>
      <c r="C17" s="67" t="s">
        <v>51</v>
      </c>
      <c r="D17" s="68">
        <v>7347.1</v>
      </c>
      <c r="E17" s="68">
        <v>1303.1500000000001</v>
      </c>
      <c r="F17" s="77">
        <f t="shared" si="0"/>
        <v>4.6379541879292487</v>
      </c>
      <c r="G17" s="68">
        <v>1185</v>
      </c>
      <c r="H17" s="50">
        <v>152</v>
      </c>
      <c r="I17" s="66">
        <f>G17/H17</f>
        <v>7.7960526315789478</v>
      </c>
      <c r="J17" s="66">
        <v>13</v>
      </c>
      <c r="K17" s="66">
        <v>1</v>
      </c>
      <c r="L17" s="68">
        <v>8650</v>
      </c>
      <c r="M17" s="68">
        <v>1561</v>
      </c>
      <c r="N17" s="64">
        <v>44316</v>
      </c>
      <c r="O17" s="63" t="s">
        <v>53</v>
      </c>
      <c r="P17" s="60"/>
      <c r="R17" s="65"/>
      <c r="T17" s="60"/>
      <c r="U17" s="59"/>
      <c r="V17" s="59"/>
      <c r="W17" s="59"/>
      <c r="X17" s="59"/>
      <c r="Y17" s="60"/>
      <c r="Z17" s="59"/>
    </row>
    <row r="18" spans="1:26" ht="24.75" customHeight="1">
      <c r="A18" s="62">
        <v>6</v>
      </c>
      <c r="B18" s="51" t="s">
        <v>68</v>
      </c>
      <c r="C18" s="67" t="s">
        <v>42</v>
      </c>
      <c r="D18" s="68">
        <v>4514</v>
      </c>
      <c r="E18" s="68">
        <v>585</v>
      </c>
      <c r="F18" s="77">
        <f t="shared" si="0"/>
        <v>6.7162393162393164</v>
      </c>
      <c r="G18" s="68">
        <v>772</v>
      </c>
      <c r="H18" s="66" t="s">
        <v>30</v>
      </c>
      <c r="I18" s="66" t="s">
        <v>30</v>
      </c>
      <c r="J18" s="66">
        <v>9</v>
      </c>
      <c r="K18" s="66">
        <v>1</v>
      </c>
      <c r="L18" s="68">
        <v>5100</v>
      </c>
      <c r="M18" s="68">
        <v>968</v>
      </c>
      <c r="N18" s="64">
        <v>44316</v>
      </c>
      <c r="O18" s="63" t="s">
        <v>31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ht="24.75" customHeight="1">
      <c r="A19" s="62">
        <v>7</v>
      </c>
      <c r="B19" s="51" t="s">
        <v>68</v>
      </c>
      <c r="C19" s="46" t="s">
        <v>48</v>
      </c>
      <c r="D19" s="68">
        <v>3736.41</v>
      </c>
      <c r="E19" s="68">
        <v>855.55</v>
      </c>
      <c r="F19" s="77">
        <f t="shared" si="0"/>
        <v>3.367260826369002</v>
      </c>
      <c r="G19" s="68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8">
        <v>4591.96</v>
      </c>
      <c r="M19" s="68">
        <v>894</v>
      </c>
      <c r="N19" s="64">
        <v>44316</v>
      </c>
      <c r="O19" s="63" t="s">
        <v>34</v>
      </c>
      <c r="P19" s="60"/>
      <c r="R19" s="65"/>
      <c r="T19" s="60"/>
      <c r="U19" s="59"/>
      <c r="V19" s="59"/>
      <c r="W19" s="59"/>
      <c r="X19" s="59"/>
      <c r="Y19" s="60"/>
      <c r="Z19" s="59"/>
    </row>
    <row r="20" spans="1:26" ht="24.75" customHeight="1">
      <c r="A20" s="62">
        <v>8</v>
      </c>
      <c r="B20" s="51" t="s">
        <v>40</v>
      </c>
      <c r="C20" s="46" t="s">
        <v>70</v>
      </c>
      <c r="D20" s="68">
        <v>2294.9899999999998</v>
      </c>
      <c r="E20" s="66" t="s">
        <v>30</v>
      </c>
      <c r="F20" s="66" t="s">
        <v>30</v>
      </c>
      <c r="G20" s="68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8">
        <v>2294.9899999999998</v>
      </c>
      <c r="M20" s="68">
        <v>479</v>
      </c>
      <c r="N20" s="64" t="s">
        <v>41</v>
      </c>
      <c r="O20" s="63" t="s">
        <v>34</v>
      </c>
      <c r="P20" s="60"/>
      <c r="R20" s="65"/>
      <c r="T20" s="60"/>
      <c r="U20" s="59"/>
      <c r="V20" s="59"/>
      <c r="W20" s="59"/>
      <c r="X20" s="59"/>
      <c r="Y20" s="60"/>
      <c r="Z20" s="59"/>
    </row>
    <row r="21" spans="1:26" ht="24.75" customHeight="1">
      <c r="A21" s="62">
        <v>9</v>
      </c>
      <c r="B21" s="69" t="s">
        <v>30</v>
      </c>
      <c r="C21" s="67" t="s">
        <v>47</v>
      </c>
      <c r="D21" s="68">
        <v>1121.7</v>
      </c>
      <c r="E21" s="68">
        <v>92.3</v>
      </c>
      <c r="F21" s="77">
        <f t="shared" si="0"/>
        <v>11.15276273022752</v>
      </c>
      <c r="G21" s="68">
        <v>220</v>
      </c>
      <c r="H21" s="66">
        <v>21</v>
      </c>
      <c r="I21" s="66">
        <f>G21/H21</f>
        <v>10.476190476190476</v>
      </c>
      <c r="J21" s="66">
        <v>3</v>
      </c>
      <c r="K21" s="66" t="s">
        <v>30</v>
      </c>
      <c r="L21" s="68">
        <v>65030.67</v>
      </c>
      <c r="M21" s="68">
        <v>14001</v>
      </c>
      <c r="N21" s="64">
        <v>44113</v>
      </c>
      <c r="O21" s="63" t="s">
        <v>27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4.75" customHeight="1">
      <c r="A22" s="62">
        <v>10</v>
      </c>
      <c r="B22" s="66" t="s">
        <v>30</v>
      </c>
      <c r="C22" s="46" t="s">
        <v>46</v>
      </c>
      <c r="D22" s="68">
        <v>871.90000000000009</v>
      </c>
      <c r="E22" s="68">
        <v>83.75</v>
      </c>
      <c r="F22" s="77">
        <f t="shared" si="0"/>
        <v>9.4107462686567178</v>
      </c>
      <c r="G22" s="68">
        <v>174</v>
      </c>
      <c r="H22" s="66">
        <v>22</v>
      </c>
      <c r="I22" s="66">
        <f>G22/H22</f>
        <v>7.9090909090909092</v>
      </c>
      <c r="J22" s="66">
        <v>3</v>
      </c>
      <c r="K22" s="66" t="s">
        <v>30</v>
      </c>
      <c r="L22" s="68">
        <v>111979.27</v>
      </c>
      <c r="M22" s="68">
        <v>22653</v>
      </c>
      <c r="N22" s="64">
        <v>44106</v>
      </c>
      <c r="O22" s="63" t="s">
        <v>43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82762.319999999992</v>
      </c>
      <c r="E23" s="79">
        <f>SUM(E13:E22)</f>
        <v>15222.529999999997</v>
      </c>
      <c r="F23" s="80">
        <f t="shared" si="0"/>
        <v>4.4368308027640611</v>
      </c>
      <c r="G23" s="61">
        <f>SUM(G13:G22)</f>
        <v>14025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62">
        <v>11</v>
      </c>
      <c r="B25" s="49" t="s">
        <v>68</v>
      </c>
      <c r="C25" s="46" t="s">
        <v>59</v>
      </c>
      <c r="D25" s="68">
        <v>519</v>
      </c>
      <c r="E25" s="68">
        <v>868.9</v>
      </c>
      <c r="F25" s="77">
        <f t="shared" si="0"/>
        <v>-0.40269306019104611</v>
      </c>
      <c r="G25" s="68">
        <v>108</v>
      </c>
      <c r="H25" s="66" t="s">
        <v>30</v>
      </c>
      <c r="I25" s="66" t="s">
        <v>30</v>
      </c>
      <c r="J25" s="66">
        <v>5</v>
      </c>
      <c r="K25" s="66">
        <v>1</v>
      </c>
      <c r="L25" s="68">
        <v>1387.4</v>
      </c>
      <c r="M25" s="68">
        <v>289</v>
      </c>
      <c r="N25" s="64">
        <v>44316</v>
      </c>
      <c r="O25" s="63" t="s">
        <v>60</v>
      </c>
      <c r="P25" s="78" t="s">
        <v>71</v>
      </c>
      <c r="R25" s="65"/>
      <c r="T25" s="60"/>
      <c r="U25" s="59"/>
      <c r="V25" s="59"/>
      <c r="W25" s="59"/>
      <c r="X25" s="59"/>
      <c r="Y25" s="60"/>
      <c r="Z25" s="59"/>
    </row>
    <row r="26" spans="1:26" ht="24.75" customHeight="1">
      <c r="A26" s="62">
        <v>12</v>
      </c>
      <c r="B26" s="66" t="s">
        <v>30</v>
      </c>
      <c r="C26" s="46" t="s">
        <v>45</v>
      </c>
      <c r="D26" s="68">
        <v>456.5</v>
      </c>
      <c r="E26" s="68">
        <v>155.15</v>
      </c>
      <c r="F26" s="77">
        <f t="shared" si="0"/>
        <v>1.9423138897840799</v>
      </c>
      <c r="G26" s="68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30</v>
      </c>
      <c r="L26" s="68">
        <v>2231.04</v>
      </c>
      <c r="M26" s="68">
        <v>366</v>
      </c>
      <c r="N26" s="64">
        <v>44141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4.75" customHeight="1">
      <c r="A27" s="62">
        <v>13</v>
      </c>
      <c r="B27" s="69" t="s">
        <v>30</v>
      </c>
      <c r="C27" s="46" t="s">
        <v>50</v>
      </c>
      <c r="D27" s="68">
        <v>294.39999999999998</v>
      </c>
      <c r="E27" s="68">
        <v>142.30000000000001</v>
      </c>
      <c r="F27" s="77">
        <f t="shared" si="0"/>
        <v>1.0688685874912154</v>
      </c>
      <c r="G27" s="68">
        <v>48</v>
      </c>
      <c r="H27" s="76">
        <v>7</v>
      </c>
      <c r="I27" s="66">
        <f t="shared" si="1"/>
        <v>6.8571428571428568</v>
      </c>
      <c r="J27" s="66">
        <v>1</v>
      </c>
      <c r="K27" s="66" t="s">
        <v>30</v>
      </c>
      <c r="L27" s="68">
        <v>1175</v>
      </c>
      <c r="M27" s="68">
        <v>210</v>
      </c>
      <c r="N27" s="64">
        <v>44141</v>
      </c>
      <c r="O27" s="63" t="s">
        <v>33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4.6" customHeight="1">
      <c r="A28" s="62">
        <v>14</v>
      </c>
      <c r="B28" s="66" t="s">
        <v>30</v>
      </c>
      <c r="C28" s="67" t="s">
        <v>67</v>
      </c>
      <c r="D28" s="68">
        <v>121</v>
      </c>
      <c r="E28" s="66" t="s">
        <v>30</v>
      </c>
      <c r="F28" s="66" t="s">
        <v>30</v>
      </c>
      <c r="G28" s="68">
        <v>15</v>
      </c>
      <c r="H28" s="69">
        <v>1</v>
      </c>
      <c r="I28" s="66">
        <f t="shared" si="1"/>
        <v>15</v>
      </c>
      <c r="J28" s="66">
        <v>1</v>
      </c>
      <c r="K28" s="66" t="s">
        <v>30</v>
      </c>
      <c r="L28" s="68">
        <v>129390</v>
      </c>
      <c r="M28" s="68">
        <v>22299</v>
      </c>
      <c r="N28" s="64">
        <v>43868</v>
      </c>
      <c r="O28" s="63" t="s">
        <v>33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75" customHeight="1">
      <c r="A29" s="62">
        <v>15</v>
      </c>
      <c r="B29" s="69" t="s">
        <v>30</v>
      </c>
      <c r="C29" s="46" t="s">
        <v>66</v>
      </c>
      <c r="D29" s="68">
        <v>42</v>
      </c>
      <c r="E29" s="66" t="s">
        <v>30</v>
      </c>
      <c r="F29" s="66" t="s">
        <v>30</v>
      </c>
      <c r="G29" s="68">
        <v>6</v>
      </c>
      <c r="H29" s="76">
        <v>2</v>
      </c>
      <c r="I29" s="66">
        <f t="shared" si="1"/>
        <v>3</v>
      </c>
      <c r="J29" s="66">
        <v>1</v>
      </c>
      <c r="K29" s="66" t="s">
        <v>30</v>
      </c>
      <c r="L29" s="68">
        <v>49055</v>
      </c>
      <c r="M29" s="68">
        <v>9146</v>
      </c>
      <c r="N29" s="64">
        <v>43805</v>
      </c>
      <c r="O29" s="63" t="s">
        <v>43</v>
      </c>
      <c r="P29" s="60"/>
      <c r="R29" s="65"/>
      <c r="T29" s="60"/>
      <c r="U29" s="59"/>
      <c r="V29" s="59"/>
      <c r="W29" s="59"/>
      <c r="X29" s="59"/>
      <c r="Y29" s="60"/>
      <c r="Z29" s="59"/>
    </row>
    <row r="30" spans="1:26" ht="24.75" customHeight="1">
      <c r="A30" s="62">
        <v>16</v>
      </c>
      <c r="B30" s="66" t="s">
        <v>30</v>
      </c>
      <c r="C30" s="46" t="s">
        <v>69</v>
      </c>
      <c r="D30" s="68">
        <v>26</v>
      </c>
      <c r="E30" s="66" t="s">
        <v>30</v>
      </c>
      <c r="F30" s="66" t="s">
        <v>30</v>
      </c>
      <c r="G30" s="68">
        <v>4</v>
      </c>
      <c r="H30" s="76">
        <v>1</v>
      </c>
      <c r="I30" s="66">
        <f t="shared" si="1"/>
        <v>4</v>
      </c>
      <c r="J30" s="66">
        <v>1</v>
      </c>
      <c r="K30" s="66" t="s">
        <v>30</v>
      </c>
      <c r="L30" s="68">
        <v>2947</v>
      </c>
      <c r="M30" s="68">
        <v>588</v>
      </c>
      <c r="N30" s="64">
        <v>44132</v>
      </c>
      <c r="O30" s="63" t="s">
        <v>60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6" t="s">
        <v>30</v>
      </c>
      <c r="C31" s="46" t="s">
        <v>65</v>
      </c>
      <c r="D31" s="68">
        <v>21</v>
      </c>
      <c r="E31" s="66" t="s">
        <v>30</v>
      </c>
      <c r="F31" s="66" t="s">
        <v>30</v>
      </c>
      <c r="G31" s="68">
        <v>3</v>
      </c>
      <c r="H31" s="76">
        <v>1</v>
      </c>
      <c r="I31" s="66">
        <f t="shared" si="1"/>
        <v>3</v>
      </c>
      <c r="J31" s="66">
        <v>1</v>
      </c>
      <c r="K31" s="66" t="s">
        <v>30</v>
      </c>
      <c r="L31" s="68">
        <v>12548</v>
      </c>
      <c r="M31" s="68">
        <v>2405</v>
      </c>
      <c r="N31" s="64">
        <v>44120</v>
      </c>
      <c r="O31" s="63" t="s">
        <v>43</v>
      </c>
      <c r="P31" s="60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69" t="s">
        <v>30</v>
      </c>
      <c r="C32" s="67" t="s">
        <v>39</v>
      </c>
      <c r="D32" s="68">
        <v>18</v>
      </c>
      <c r="E32" s="68">
        <v>48</v>
      </c>
      <c r="F32" s="77">
        <f t="shared" si="0"/>
        <v>-0.625</v>
      </c>
      <c r="G32" s="68">
        <v>5</v>
      </c>
      <c r="H32" s="69">
        <v>1</v>
      </c>
      <c r="I32" s="66">
        <f t="shared" si="1"/>
        <v>5</v>
      </c>
      <c r="J32" s="66">
        <v>1</v>
      </c>
      <c r="K32" s="66" t="s">
        <v>30</v>
      </c>
      <c r="L32" s="68">
        <v>13451</v>
      </c>
      <c r="M32" s="68">
        <v>3213</v>
      </c>
      <c r="N32" s="64">
        <v>44127</v>
      </c>
      <c r="O32" s="63" t="s">
        <v>31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15" ht="25.35" customHeight="1">
      <c r="A33" s="16"/>
      <c r="B33" s="16"/>
      <c r="C33" s="39" t="s">
        <v>72</v>
      </c>
      <c r="D33" s="61">
        <f>SUM(D23:D32)</f>
        <v>84260.219999999987</v>
      </c>
      <c r="E33" s="79">
        <f>SUM(E23:E32)</f>
        <v>16436.879999999997</v>
      </c>
      <c r="F33" s="80">
        <f t="shared" si="0"/>
        <v>4.1262903908771014</v>
      </c>
      <c r="G33" s="61">
        <f>SUM(G23:G32)</f>
        <v>14291</v>
      </c>
      <c r="H33" s="61"/>
      <c r="I33" s="19"/>
      <c r="J33" s="18"/>
      <c r="K33" s="20"/>
      <c r="L33" s="21"/>
      <c r="M33" s="25"/>
      <c r="N33" s="22"/>
      <c r="O33" s="26"/>
    </row>
    <row r="34" spans="1:15" ht="23.1" customHeight="1"/>
    <row r="35" spans="1:15" ht="17.25" customHeight="1"/>
    <row r="49" spans="16:18">
      <c r="R49" s="60"/>
    </row>
    <row r="52" spans="16:18">
      <c r="P52" s="60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zoomScale="60" zoomScaleNormal="60" workbookViewId="0">
      <selection sqref="A1:XFD1048576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259</v>
      </c>
      <c r="F1" s="2"/>
      <c r="G1" s="2"/>
      <c r="H1" s="2"/>
      <c r="I1" s="2"/>
    </row>
    <row r="2" spans="1:27" ht="19.5" customHeight="1">
      <c r="E2" s="2" t="s">
        <v>260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02"/>
      <c r="B5" s="202"/>
      <c r="C5" s="205" t="s">
        <v>0</v>
      </c>
      <c r="D5" s="3"/>
      <c r="E5" s="3"/>
      <c r="F5" s="205" t="s">
        <v>3</v>
      </c>
      <c r="G5" s="3"/>
      <c r="H5" s="205" t="s">
        <v>5</v>
      </c>
      <c r="I5" s="205" t="s">
        <v>6</v>
      </c>
      <c r="J5" s="205" t="s">
        <v>7</v>
      </c>
      <c r="K5" s="205" t="s">
        <v>8</v>
      </c>
      <c r="L5" s="205" t="s">
        <v>10</v>
      </c>
      <c r="M5" s="205" t="s">
        <v>9</v>
      </c>
      <c r="N5" s="205" t="s">
        <v>11</v>
      </c>
      <c r="O5" s="205" t="s">
        <v>12</v>
      </c>
    </row>
    <row r="6" spans="1:27" ht="21.6">
      <c r="A6" s="203"/>
      <c r="B6" s="203"/>
      <c r="C6" s="206"/>
      <c r="D6" s="138" t="s">
        <v>257</v>
      </c>
      <c r="E6" s="138" t="s">
        <v>253</v>
      </c>
      <c r="F6" s="206"/>
      <c r="G6" s="138" t="s">
        <v>257</v>
      </c>
      <c r="H6" s="206"/>
      <c r="I6" s="206"/>
      <c r="J6" s="206"/>
      <c r="K6" s="206"/>
      <c r="L6" s="206"/>
      <c r="M6" s="206"/>
      <c r="N6" s="206"/>
      <c r="O6" s="206"/>
    </row>
    <row r="7" spans="1:27">
      <c r="A7" s="203"/>
      <c r="B7" s="203"/>
      <c r="C7" s="206"/>
      <c r="D7" s="138" t="s">
        <v>1</v>
      </c>
      <c r="E7" s="138" t="s">
        <v>1</v>
      </c>
      <c r="F7" s="206"/>
      <c r="G7" s="138" t="s">
        <v>4</v>
      </c>
      <c r="H7" s="206"/>
      <c r="I7" s="206"/>
      <c r="J7" s="206"/>
      <c r="K7" s="206"/>
      <c r="L7" s="206"/>
      <c r="M7" s="206"/>
      <c r="N7" s="206"/>
      <c r="O7" s="206"/>
    </row>
    <row r="8" spans="1:27" ht="18" customHeight="1" thickBot="1">
      <c r="A8" s="204"/>
      <c r="B8" s="204"/>
      <c r="C8" s="207"/>
      <c r="D8" s="5" t="s">
        <v>2</v>
      </c>
      <c r="E8" s="5" t="s">
        <v>2</v>
      </c>
      <c r="F8" s="207"/>
      <c r="G8" s="6"/>
      <c r="H8" s="207"/>
      <c r="I8" s="207"/>
      <c r="J8" s="207"/>
      <c r="K8" s="207"/>
      <c r="L8" s="207"/>
      <c r="M8" s="207"/>
      <c r="N8" s="207"/>
      <c r="O8" s="207"/>
      <c r="R8" s="8"/>
    </row>
    <row r="9" spans="1:27" ht="15" customHeight="1">
      <c r="A9" s="202"/>
      <c r="B9" s="202"/>
      <c r="C9" s="205" t="s">
        <v>13</v>
      </c>
      <c r="D9" s="195"/>
      <c r="E9" s="195"/>
      <c r="F9" s="205" t="s">
        <v>15</v>
      </c>
      <c r="G9" s="195"/>
      <c r="H9" s="9" t="s">
        <v>18</v>
      </c>
      <c r="I9" s="20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5" t="s">
        <v>26</v>
      </c>
      <c r="R9" s="8"/>
    </row>
    <row r="10" spans="1:27" ht="21.6">
      <c r="A10" s="203"/>
      <c r="B10" s="203"/>
      <c r="C10" s="206"/>
      <c r="D10" s="196" t="s">
        <v>258</v>
      </c>
      <c r="E10" s="196" t="s">
        <v>254</v>
      </c>
      <c r="F10" s="206"/>
      <c r="G10" s="196" t="s">
        <v>258</v>
      </c>
      <c r="H10" s="138" t="s">
        <v>17</v>
      </c>
      <c r="I10" s="20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06"/>
      <c r="R10" s="8"/>
    </row>
    <row r="11" spans="1:27">
      <c r="A11" s="203"/>
      <c r="B11" s="203"/>
      <c r="C11" s="206"/>
      <c r="D11" s="196" t="s">
        <v>14</v>
      </c>
      <c r="E11" s="138" t="s">
        <v>14</v>
      </c>
      <c r="F11" s="206"/>
      <c r="G11" s="196" t="s">
        <v>16</v>
      </c>
      <c r="H11" s="6"/>
      <c r="I11" s="206"/>
      <c r="J11" s="6"/>
      <c r="K11" s="6"/>
      <c r="L11" s="12" t="s">
        <v>2</v>
      </c>
      <c r="M11" s="138" t="s">
        <v>17</v>
      </c>
      <c r="N11" s="6"/>
      <c r="O11" s="206"/>
      <c r="R11" s="140"/>
      <c r="T11" s="140"/>
      <c r="U11" s="139"/>
    </row>
    <row r="12" spans="1:27" ht="15.6" customHeight="1" thickBot="1">
      <c r="A12" s="203"/>
      <c r="B12" s="204"/>
      <c r="C12" s="207"/>
      <c r="D12" s="197"/>
      <c r="E12" s="5" t="s">
        <v>2</v>
      </c>
      <c r="F12" s="207"/>
      <c r="G12" s="197" t="s">
        <v>17</v>
      </c>
      <c r="H12" s="32"/>
      <c r="I12" s="207"/>
      <c r="J12" s="32"/>
      <c r="K12" s="32"/>
      <c r="L12" s="32"/>
      <c r="M12" s="32"/>
      <c r="N12" s="32"/>
      <c r="O12" s="207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248</v>
      </c>
      <c r="D13" s="163">
        <v>52321.56</v>
      </c>
      <c r="E13" s="162">
        <v>54102.93</v>
      </c>
      <c r="F13" s="168">
        <f>(D13-E13)/E13</f>
        <v>-3.2925573531784741E-2</v>
      </c>
      <c r="G13" s="163">
        <v>11775</v>
      </c>
      <c r="H13" s="162">
        <v>327</v>
      </c>
      <c r="I13" s="162">
        <f t="shared" ref="I13:I22" si="0">G13/H13</f>
        <v>36.009174311926607</v>
      </c>
      <c r="J13" s="162">
        <v>18</v>
      </c>
      <c r="K13" s="162">
        <v>2</v>
      </c>
      <c r="L13" s="163">
        <v>107363</v>
      </c>
      <c r="M13" s="163">
        <v>23920</v>
      </c>
      <c r="N13" s="160">
        <v>44428</v>
      </c>
      <c r="O13" s="158" t="s">
        <v>114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2</v>
      </c>
      <c r="C14" s="164" t="s">
        <v>239</v>
      </c>
      <c r="D14" s="163">
        <v>33125.24</v>
      </c>
      <c r="E14" s="162">
        <v>31079.25</v>
      </c>
      <c r="F14" s="168">
        <f>(D14-E14)/E14</f>
        <v>6.5831382674935782E-2</v>
      </c>
      <c r="G14" s="163">
        <v>5858</v>
      </c>
      <c r="H14" s="162">
        <v>179</v>
      </c>
      <c r="I14" s="162">
        <f t="shared" si="0"/>
        <v>32.726256983240226</v>
      </c>
      <c r="J14" s="162">
        <v>9</v>
      </c>
      <c r="K14" s="162">
        <v>3</v>
      </c>
      <c r="L14" s="163">
        <v>103752</v>
      </c>
      <c r="M14" s="163">
        <v>16938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>
        <v>3</v>
      </c>
      <c r="C15" s="164" t="s">
        <v>210</v>
      </c>
      <c r="D15" s="163">
        <v>21493.94</v>
      </c>
      <c r="E15" s="162">
        <v>14603.61</v>
      </c>
      <c r="F15" s="168">
        <f>(D15-E15)/E15</f>
        <v>0.47182374768978341</v>
      </c>
      <c r="G15" s="163">
        <v>4986</v>
      </c>
      <c r="H15" s="162">
        <v>149</v>
      </c>
      <c r="I15" s="162">
        <f t="shared" si="0"/>
        <v>33.463087248322147</v>
      </c>
      <c r="J15" s="162">
        <v>10</v>
      </c>
      <c r="K15" s="162">
        <v>6</v>
      </c>
      <c r="L15" s="163">
        <v>204235</v>
      </c>
      <c r="M15" s="163">
        <v>44461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 t="s">
        <v>68</v>
      </c>
      <c r="C16" s="164" t="s">
        <v>261</v>
      </c>
      <c r="D16" s="163">
        <v>13233.86</v>
      </c>
      <c r="E16" s="162" t="s">
        <v>30</v>
      </c>
      <c r="F16" s="162" t="s">
        <v>30</v>
      </c>
      <c r="G16" s="163">
        <v>2371</v>
      </c>
      <c r="H16" s="162">
        <v>193</v>
      </c>
      <c r="I16" s="162">
        <f t="shared" si="0"/>
        <v>12.284974093264248</v>
      </c>
      <c r="J16" s="162">
        <v>14</v>
      </c>
      <c r="K16" s="162">
        <v>1</v>
      </c>
      <c r="L16" s="163">
        <v>13234</v>
      </c>
      <c r="M16" s="163">
        <v>2371</v>
      </c>
      <c r="N16" s="160">
        <v>44435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68</v>
      </c>
      <c r="C17" s="164" t="s">
        <v>263</v>
      </c>
      <c r="D17" s="163">
        <v>10029.629999999999</v>
      </c>
      <c r="E17" s="162" t="s">
        <v>30</v>
      </c>
      <c r="F17" s="162" t="s">
        <v>30</v>
      </c>
      <c r="G17" s="163">
        <v>1902</v>
      </c>
      <c r="H17" s="162">
        <v>141</v>
      </c>
      <c r="I17" s="162">
        <f t="shared" si="0"/>
        <v>13.48936170212766</v>
      </c>
      <c r="J17" s="162">
        <v>14</v>
      </c>
      <c r="K17" s="162">
        <v>1</v>
      </c>
      <c r="L17" s="163">
        <v>10029.629999999999</v>
      </c>
      <c r="M17" s="163">
        <v>1902</v>
      </c>
      <c r="N17" s="160">
        <v>44435</v>
      </c>
      <c r="O17" s="158" t="s">
        <v>27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57">
        <v>10</v>
      </c>
      <c r="C18" s="164" t="s">
        <v>194</v>
      </c>
      <c r="D18" s="163">
        <v>9021.5300000000007</v>
      </c>
      <c r="E18" s="162">
        <v>7326.23</v>
      </c>
      <c r="F18" s="168">
        <f>(D18-E18)/E18</f>
        <v>0.231401416553944</v>
      </c>
      <c r="G18" s="163">
        <v>2021</v>
      </c>
      <c r="H18" s="162">
        <v>53</v>
      </c>
      <c r="I18" s="162">
        <f t="shared" si="0"/>
        <v>38.132075471698116</v>
      </c>
      <c r="J18" s="162">
        <v>7</v>
      </c>
      <c r="K18" s="162">
        <v>7</v>
      </c>
      <c r="L18" s="163">
        <v>154816.26999999999</v>
      </c>
      <c r="M18" s="163">
        <v>32038</v>
      </c>
      <c r="N18" s="160">
        <v>44393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57">
        <v>4</v>
      </c>
      <c r="C19" s="164" t="s">
        <v>251</v>
      </c>
      <c r="D19" s="163">
        <v>8590.77</v>
      </c>
      <c r="E19" s="162">
        <v>14483.53</v>
      </c>
      <c r="F19" s="168">
        <f>(D19-E19)/E19</f>
        <v>-0.40685937751363099</v>
      </c>
      <c r="G19" s="163">
        <v>1549</v>
      </c>
      <c r="H19" s="162">
        <v>54</v>
      </c>
      <c r="I19" s="162">
        <f t="shared" si="0"/>
        <v>28.685185185185187</v>
      </c>
      <c r="J19" s="162">
        <v>8</v>
      </c>
      <c r="K19" s="162">
        <v>2</v>
      </c>
      <c r="L19" s="163">
        <v>23074</v>
      </c>
      <c r="M19" s="163">
        <v>3884</v>
      </c>
      <c r="N19" s="160">
        <v>44428</v>
      </c>
      <c r="O19" s="158" t="s">
        <v>33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 t="s">
        <v>68</v>
      </c>
      <c r="C20" s="164" t="s">
        <v>262</v>
      </c>
      <c r="D20" s="163">
        <v>8571.7199999999993</v>
      </c>
      <c r="E20" s="162" t="s">
        <v>30</v>
      </c>
      <c r="F20" s="162" t="s">
        <v>30</v>
      </c>
      <c r="G20" s="163">
        <v>1664</v>
      </c>
      <c r="H20" s="162">
        <v>120</v>
      </c>
      <c r="I20" s="162">
        <f t="shared" si="0"/>
        <v>13.866666666666667</v>
      </c>
      <c r="J20" s="162">
        <v>16</v>
      </c>
      <c r="K20" s="162">
        <v>1</v>
      </c>
      <c r="L20" s="163">
        <v>8571.7199999999993</v>
      </c>
      <c r="M20" s="163">
        <v>1664</v>
      </c>
      <c r="N20" s="160">
        <v>44435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39"/>
      <c r="X20" s="173"/>
      <c r="Y20" s="174"/>
      <c r="Z20" s="174"/>
    </row>
    <row r="21" spans="1:26" ht="25.35" customHeight="1">
      <c r="A21" s="157">
        <v>9</v>
      </c>
      <c r="B21" s="157">
        <v>7</v>
      </c>
      <c r="C21" s="164" t="s">
        <v>216</v>
      </c>
      <c r="D21" s="163">
        <v>7893.3899999999994</v>
      </c>
      <c r="E21" s="162">
        <v>11882.039999999997</v>
      </c>
      <c r="F21" s="168">
        <f>(D21-E21)/E21</f>
        <v>-0.33568730622014392</v>
      </c>
      <c r="G21" s="163">
        <v>1454</v>
      </c>
      <c r="H21" s="162">
        <v>76</v>
      </c>
      <c r="I21" s="162">
        <f t="shared" si="0"/>
        <v>19.131578947368421</v>
      </c>
      <c r="J21" s="162">
        <v>10</v>
      </c>
      <c r="K21" s="162">
        <v>5</v>
      </c>
      <c r="L21" s="163">
        <v>170372.53999999995</v>
      </c>
      <c r="M21" s="163">
        <v>27071</v>
      </c>
      <c r="N21" s="160">
        <v>44407</v>
      </c>
      <c r="O21" s="158" t="s">
        <v>215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57">
        <v>6</v>
      </c>
      <c r="C22" s="164" t="s">
        <v>228</v>
      </c>
      <c r="D22" s="163">
        <v>7430.55</v>
      </c>
      <c r="E22" s="162">
        <v>12442.12</v>
      </c>
      <c r="F22" s="168">
        <f>(D22-E22)/E22</f>
        <v>-0.40279068197381157</v>
      </c>
      <c r="G22" s="163">
        <v>1384</v>
      </c>
      <c r="H22" s="162">
        <v>56</v>
      </c>
      <c r="I22" s="162">
        <f t="shared" si="0"/>
        <v>24.714285714285715</v>
      </c>
      <c r="J22" s="162">
        <v>6</v>
      </c>
      <c r="K22" s="162">
        <v>4</v>
      </c>
      <c r="L22" s="163">
        <v>90494.67</v>
      </c>
      <c r="M22" s="163">
        <v>13867</v>
      </c>
      <c r="N22" s="160">
        <v>44414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171712.19</v>
      </c>
      <c r="E23" s="145">
        <f t="shared" ref="E23:G23" si="1">SUM(E13:E22)</f>
        <v>145919.71</v>
      </c>
      <c r="F23" s="108">
        <f>(D23-E23)/E23</f>
        <v>0.17675802672579333</v>
      </c>
      <c r="G23" s="145">
        <f t="shared" si="1"/>
        <v>34964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8</v>
      </c>
      <c r="C25" s="164" t="s">
        <v>245</v>
      </c>
      <c r="D25" s="163">
        <v>7296.0199999999995</v>
      </c>
      <c r="E25" s="162">
        <v>8834.7799999999988</v>
      </c>
      <c r="F25" s="168">
        <f>(D25-E25)/E25</f>
        <v>-0.17417072071970094</v>
      </c>
      <c r="G25" s="163">
        <v>1388</v>
      </c>
      <c r="H25" s="162">
        <v>69</v>
      </c>
      <c r="I25" s="162">
        <f t="shared" ref="I25:I34" si="2">G25/H25</f>
        <v>20.115942028985508</v>
      </c>
      <c r="J25" s="162">
        <v>8</v>
      </c>
      <c r="K25" s="162">
        <v>3</v>
      </c>
      <c r="L25" s="163">
        <v>31827.560000000005</v>
      </c>
      <c r="M25" s="163">
        <v>5819</v>
      </c>
      <c r="N25" s="160">
        <v>44421</v>
      </c>
      <c r="O25" s="158" t="s">
        <v>246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57" t="s">
        <v>68</v>
      </c>
      <c r="C26" s="164" t="s">
        <v>264</v>
      </c>
      <c r="D26" s="163">
        <v>6304.19</v>
      </c>
      <c r="E26" s="162" t="s">
        <v>30</v>
      </c>
      <c r="F26" s="162" t="s">
        <v>30</v>
      </c>
      <c r="G26" s="163">
        <v>1254</v>
      </c>
      <c r="H26" s="162">
        <v>133</v>
      </c>
      <c r="I26" s="162">
        <f t="shared" si="2"/>
        <v>9.4285714285714288</v>
      </c>
      <c r="J26" s="162">
        <v>15</v>
      </c>
      <c r="K26" s="162">
        <v>1</v>
      </c>
      <c r="L26" s="163">
        <v>6304</v>
      </c>
      <c r="M26" s="163">
        <v>1254</v>
      </c>
      <c r="N26" s="160">
        <v>44435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57">
        <v>5</v>
      </c>
      <c r="C27" s="164" t="s">
        <v>250</v>
      </c>
      <c r="D27" s="163">
        <v>4403.7</v>
      </c>
      <c r="E27" s="162">
        <v>12624.43</v>
      </c>
      <c r="F27" s="168">
        <f>(D27-E27)/E27</f>
        <v>-0.65117633033729039</v>
      </c>
      <c r="G27" s="163">
        <v>827</v>
      </c>
      <c r="H27" s="162">
        <v>87</v>
      </c>
      <c r="I27" s="162">
        <f t="shared" si="2"/>
        <v>9.5057471264367823</v>
      </c>
      <c r="J27" s="162">
        <v>10</v>
      </c>
      <c r="K27" s="162">
        <v>2</v>
      </c>
      <c r="L27" s="163">
        <v>18276.95</v>
      </c>
      <c r="M27" s="163">
        <v>2954</v>
      </c>
      <c r="N27" s="160">
        <v>44428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 t="s">
        <v>40</v>
      </c>
      <c r="C28" s="164" t="s">
        <v>267</v>
      </c>
      <c r="D28" s="163">
        <v>4036.87</v>
      </c>
      <c r="E28" s="162" t="s">
        <v>30</v>
      </c>
      <c r="F28" s="162" t="s">
        <v>30</v>
      </c>
      <c r="G28" s="163">
        <v>1027</v>
      </c>
      <c r="H28" s="162">
        <v>17</v>
      </c>
      <c r="I28" s="162">
        <f t="shared" si="2"/>
        <v>60.411764705882355</v>
      </c>
      <c r="J28" s="162">
        <v>6</v>
      </c>
      <c r="K28" s="162">
        <v>0</v>
      </c>
      <c r="L28" s="163">
        <v>4036.87</v>
      </c>
      <c r="M28" s="163">
        <v>1027</v>
      </c>
      <c r="N28" s="160" t="s">
        <v>193</v>
      </c>
      <c r="O28" s="158" t="s">
        <v>268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57">
        <v>9</v>
      </c>
      <c r="C29" s="164" t="s">
        <v>252</v>
      </c>
      <c r="D29" s="163">
        <v>3165.0299999999997</v>
      </c>
      <c r="E29" s="162">
        <v>8804.2199999999993</v>
      </c>
      <c r="F29" s="168">
        <f>(D29-E29)/E29</f>
        <v>-0.64050989184731866</v>
      </c>
      <c r="G29" s="163">
        <v>606</v>
      </c>
      <c r="H29" s="162">
        <v>63</v>
      </c>
      <c r="I29" s="162">
        <f t="shared" si="2"/>
        <v>9.6190476190476186</v>
      </c>
      <c r="J29" s="162">
        <v>10</v>
      </c>
      <c r="K29" s="162">
        <v>2</v>
      </c>
      <c r="L29" s="163">
        <v>11969.25</v>
      </c>
      <c r="M29" s="163">
        <v>2103</v>
      </c>
      <c r="N29" s="160">
        <v>44428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13</v>
      </c>
      <c r="C30" s="164" t="s">
        <v>195</v>
      </c>
      <c r="D30" s="163">
        <v>2223.89</v>
      </c>
      <c r="E30" s="162">
        <v>1955.06</v>
      </c>
      <c r="F30" s="168">
        <f>(D30-E30)/E30</f>
        <v>0.13750473131259394</v>
      </c>
      <c r="G30" s="163">
        <v>433</v>
      </c>
      <c r="H30" s="162">
        <v>13</v>
      </c>
      <c r="I30" s="162">
        <f t="shared" si="2"/>
        <v>33.307692307692307</v>
      </c>
      <c r="J30" s="162">
        <v>1</v>
      </c>
      <c r="K30" s="162">
        <v>7</v>
      </c>
      <c r="L30" s="163">
        <v>81318.33</v>
      </c>
      <c r="M30" s="163">
        <v>13104</v>
      </c>
      <c r="N30" s="160">
        <v>44393</v>
      </c>
      <c r="O30" s="158" t="s">
        <v>74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57">
        <v>15</v>
      </c>
      <c r="C31" s="164" t="s">
        <v>220</v>
      </c>
      <c r="D31" s="163">
        <v>1812.04</v>
      </c>
      <c r="E31" s="162">
        <v>1409.38</v>
      </c>
      <c r="F31" s="168">
        <f>(D31-E31)/E31</f>
        <v>0.2857000950772679</v>
      </c>
      <c r="G31" s="163">
        <v>392</v>
      </c>
      <c r="H31" s="162">
        <v>21</v>
      </c>
      <c r="I31" s="162">
        <f t="shared" si="2"/>
        <v>18.666666666666668</v>
      </c>
      <c r="J31" s="162">
        <v>3</v>
      </c>
      <c r="K31" s="162">
        <v>5</v>
      </c>
      <c r="L31" s="163">
        <v>44654</v>
      </c>
      <c r="M31" s="163">
        <v>8023</v>
      </c>
      <c r="N31" s="160">
        <v>44407</v>
      </c>
      <c r="O31" s="158" t="s">
        <v>32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67" t="s">
        <v>30</v>
      </c>
      <c r="C32" s="178" t="s">
        <v>173</v>
      </c>
      <c r="D32" s="163">
        <v>1694</v>
      </c>
      <c r="E32" s="162" t="s">
        <v>30</v>
      </c>
      <c r="F32" s="162" t="s">
        <v>30</v>
      </c>
      <c r="G32" s="163">
        <v>345</v>
      </c>
      <c r="H32" s="162">
        <v>2</v>
      </c>
      <c r="I32" s="162">
        <f t="shared" si="2"/>
        <v>172.5</v>
      </c>
      <c r="J32" s="162">
        <v>2</v>
      </c>
      <c r="K32" s="162" t="s">
        <v>30</v>
      </c>
      <c r="L32" s="163">
        <v>48682.85</v>
      </c>
      <c r="M32" s="163">
        <v>10974</v>
      </c>
      <c r="N32" s="160">
        <v>44372</v>
      </c>
      <c r="O32" s="158" t="s">
        <v>43</v>
      </c>
      <c r="P32" s="140"/>
      <c r="Q32" s="172"/>
      <c r="R32" s="172"/>
      <c r="S32" s="172"/>
      <c r="T32" s="172"/>
      <c r="U32" s="173"/>
      <c r="V32" s="173"/>
      <c r="W32" s="174"/>
      <c r="X32" s="139"/>
      <c r="Y32" s="173"/>
      <c r="Z32" s="174"/>
    </row>
    <row r="33" spans="1:27" ht="25.35" customHeight="1">
      <c r="A33" s="157">
        <v>19</v>
      </c>
      <c r="B33" s="157">
        <v>11</v>
      </c>
      <c r="C33" s="164" t="s">
        <v>244</v>
      </c>
      <c r="D33" s="163">
        <v>1674.81</v>
      </c>
      <c r="E33" s="162">
        <v>6739.38</v>
      </c>
      <c r="F33" s="168">
        <f>(D33-E33)/E33</f>
        <v>-0.75148900937474961</v>
      </c>
      <c r="G33" s="163">
        <v>312</v>
      </c>
      <c r="H33" s="162">
        <v>18</v>
      </c>
      <c r="I33" s="162">
        <f t="shared" si="2"/>
        <v>17.333333333333332</v>
      </c>
      <c r="J33" s="162">
        <v>4</v>
      </c>
      <c r="K33" s="162">
        <v>3</v>
      </c>
      <c r="L33" s="163">
        <v>30819.49</v>
      </c>
      <c r="M33" s="163">
        <v>4701</v>
      </c>
      <c r="N33" s="160">
        <v>44421</v>
      </c>
      <c r="O33" s="158" t="s">
        <v>74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  <c r="AA33" s="139"/>
    </row>
    <row r="34" spans="1:27" ht="25.35" customHeight="1">
      <c r="A34" s="157">
        <v>20</v>
      </c>
      <c r="B34" s="157">
        <v>16</v>
      </c>
      <c r="C34" s="164" t="s">
        <v>182</v>
      </c>
      <c r="D34" s="163">
        <v>1547.11</v>
      </c>
      <c r="E34" s="162">
        <v>1310.29</v>
      </c>
      <c r="F34" s="168">
        <f>(D34-E34)/E34</f>
        <v>0.18073861511573769</v>
      </c>
      <c r="G34" s="163">
        <v>360</v>
      </c>
      <c r="H34" s="162">
        <v>8</v>
      </c>
      <c r="I34" s="162">
        <f t="shared" si="2"/>
        <v>45</v>
      </c>
      <c r="J34" s="162">
        <v>1</v>
      </c>
      <c r="K34" s="162">
        <v>9</v>
      </c>
      <c r="L34" s="163">
        <v>48865</v>
      </c>
      <c r="M34" s="163">
        <v>10783</v>
      </c>
      <c r="N34" s="160">
        <v>44379</v>
      </c>
      <c r="O34" s="154" t="s">
        <v>53</v>
      </c>
      <c r="P34" s="140"/>
      <c r="Q34" s="172"/>
      <c r="R34" s="172"/>
      <c r="S34" s="172"/>
      <c r="T34" s="172"/>
      <c r="U34" s="173"/>
      <c r="V34" s="173"/>
      <c r="W34" s="174"/>
      <c r="X34" s="173"/>
      <c r="Y34" s="139"/>
      <c r="Z34" s="174"/>
    </row>
    <row r="35" spans="1:27" ht="25.35" customHeight="1">
      <c r="A35" s="144"/>
      <c r="B35" s="144"/>
      <c r="C35" s="159" t="s">
        <v>86</v>
      </c>
      <c r="D35" s="145">
        <f>SUM(D23:D34)</f>
        <v>205869.85</v>
      </c>
      <c r="E35" s="145">
        <f t="shared" ref="E35:G35" si="3">SUM(E23:E34)</f>
        <v>187597.25</v>
      </c>
      <c r="F35" s="108">
        <f>(D35-E35)/E35</f>
        <v>9.7403346797461085E-2</v>
      </c>
      <c r="G35" s="145">
        <f t="shared" si="3"/>
        <v>41908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12</v>
      </c>
      <c r="C37" s="169" t="s">
        <v>230</v>
      </c>
      <c r="D37" s="163">
        <v>1164.96</v>
      </c>
      <c r="E37" s="162">
        <v>2211.38</v>
      </c>
      <c r="F37" s="168">
        <f>(D37-E37)/E37</f>
        <v>-0.4731977317331259</v>
      </c>
      <c r="G37" s="163">
        <v>285</v>
      </c>
      <c r="H37" s="162">
        <v>17</v>
      </c>
      <c r="I37" s="162">
        <f>G37/H37</f>
        <v>16.764705882352942</v>
      </c>
      <c r="J37" s="162">
        <v>3</v>
      </c>
      <c r="K37" s="162">
        <v>4</v>
      </c>
      <c r="L37" s="163">
        <v>26189.87</v>
      </c>
      <c r="M37" s="163">
        <v>6221</v>
      </c>
      <c r="N37" s="160">
        <v>44414</v>
      </c>
      <c r="O37" s="158" t="s">
        <v>27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62" t="s">
        <v>30</v>
      </c>
      <c r="C38" s="164" t="s">
        <v>269</v>
      </c>
      <c r="D38" s="163">
        <v>1056</v>
      </c>
      <c r="E38" s="162" t="s">
        <v>30</v>
      </c>
      <c r="F38" s="162" t="s">
        <v>30</v>
      </c>
      <c r="G38" s="163">
        <v>212</v>
      </c>
      <c r="H38" s="162">
        <v>1</v>
      </c>
      <c r="I38" s="162">
        <f>G38/H38</f>
        <v>212</v>
      </c>
      <c r="J38" s="162">
        <v>1</v>
      </c>
      <c r="K38" s="162" t="s">
        <v>30</v>
      </c>
      <c r="L38" s="163">
        <v>119107</v>
      </c>
      <c r="M38" s="163">
        <v>26653</v>
      </c>
      <c r="N38" s="160">
        <v>41712</v>
      </c>
      <c r="O38" s="154" t="s">
        <v>270</v>
      </c>
      <c r="P38" s="140"/>
      <c r="R38" s="161"/>
      <c r="T38" s="140"/>
      <c r="U38" s="139"/>
      <c r="V38" s="139"/>
      <c r="W38" s="140"/>
      <c r="X38" s="139"/>
      <c r="Y38" s="139"/>
      <c r="Z38" s="139"/>
    </row>
    <row r="39" spans="1:27" ht="25.35" customHeight="1">
      <c r="A39" s="157">
        <v>23</v>
      </c>
      <c r="B39" s="120">
        <v>28</v>
      </c>
      <c r="C39" s="198" t="s">
        <v>52</v>
      </c>
      <c r="D39" s="163">
        <v>608</v>
      </c>
      <c r="E39" s="162">
        <v>74.38</v>
      </c>
      <c r="F39" s="168">
        <f>(D39-E39)/E39</f>
        <v>7.1742403872008609</v>
      </c>
      <c r="G39" s="163">
        <v>152</v>
      </c>
      <c r="H39" s="165">
        <v>1</v>
      </c>
      <c r="I39" s="162">
        <f>G39/H39</f>
        <v>152</v>
      </c>
      <c r="J39" s="162">
        <v>1</v>
      </c>
      <c r="K39" s="162" t="s">
        <v>30</v>
      </c>
      <c r="L39" s="163">
        <v>45879</v>
      </c>
      <c r="M39" s="163">
        <v>9570</v>
      </c>
      <c r="N39" s="160">
        <v>44316</v>
      </c>
      <c r="O39" s="158" t="s">
        <v>32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7" ht="25.35" customHeight="1">
      <c r="A40" s="157">
        <v>24</v>
      </c>
      <c r="B40" s="91">
        <v>24</v>
      </c>
      <c r="C40" s="166" t="s">
        <v>99</v>
      </c>
      <c r="D40" s="163">
        <v>588</v>
      </c>
      <c r="E40" s="163">
        <v>154.5</v>
      </c>
      <c r="F40" s="168">
        <f>(D40-E40)/E40</f>
        <v>2.8058252427184467</v>
      </c>
      <c r="G40" s="163">
        <v>156</v>
      </c>
      <c r="H40" s="162" t="s">
        <v>30</v>
      </c>
      <c r="I40" s="162" t="s">
        <v>30</v>
      </c>
      <c r="J40" s="162">
        <v>2</v>
      </c>
      <c r="K40" s="162">
        <v>16</v>
      </c>
      <c r="L40" s="163">
        <v>6560.42</v>
      </c>
      <c r="M40" s="163">
        <v>1358</v>
      </c>
      <c r="N40" s="160">
        <v>44330</v>
      </c>
      <c r="O40" s="158" t="s">
        <v>100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7" ht="25.35" customHeight="1">
      <c r="A41" s="157">
        <v>25</v>
      </c>
      <c r="B41" s="91" t="s">
        <v>40</v>
      </c>
      <c r="C41" s="164" t="s">
        <v>265</v>
      </c>
      <c r="D41" s="163">
        <v>399.3</v>
      </c>
      <c r="E41" s="162" t="s">
        <v>30</v>
      </c>
      <c r="F41" s="162" t="s">
        <v>30</v>
      </c>
      <c r="G41" s="163">
        <v>73</v>
      </c>
      <c r="H41" s="162">
        <v>7</v>
      </c>
      <c r="I41" s="162">
        <f>G41/H41</f>
        <v>10.428571428571429</v>
      </c>
      <c r="J41" s="162">
        <v>7</v>
      </c>
      <c r="K41" s="162">
        <v>0</v>
      </c>
      <c r="L41" s="163">
        <v>399.3</v>
      </c>
      <c r="M41" s="163">
        <v>73</v>
      </c>
      <c r="N41" s="160" t="s">
        <v>193</v>
      </c>
      <c r="O41" s="158" t="s">
        <v>27</v>
      </c>
      <c r="P41" s="140"/>
      <c r="Q41" s="172"/>
      <c r="R41" s="172"/>
      <c r="S41" s="172"/>
      <c r="T41" s="172"/>
      <c r="U41" s="172"/>
      <c r="V41" s="173"/>
      <c r="W41" s="173"/>
      <c r="X41" s="174"/>
      <c r="Y41" s="139"/>
      <c r="Z41" s="174"/>
    </row>
    <row r="42" spans="1:27" ht="25.35" customHeight="1">
      <c r="A42" s="157">
        <v>26</v>
      </c>
      <c r="B42" s="157">
        <v>27</v>
      </c>
      <c r="C42" s="164" t="s">
        <v>233</v>
      </c>
      <c r="D42" s="163">
        <v>393</v>
      </c>
      <c r="E42" s="162">
        <v>130</v>
      </c>
      <c r="F42" s="168">
        <f>(D42-E42)/E42</f>
        <v>2.023076923076923</v>
      </c>
      <c r="G42" s="163">
        <v>67</v>
      </c>
      <c r="H42" s="162" t="s">
        <v>30</v>
      </c>
      <c r="I42" s="162" t="s">
        <v>30</v>
      </c>
      <c r="J42" s="162">
        <v>4</v>
      </c>
      <c r="K42" s="162">
        <v>4</v>
      </c>
      <c r="L42" s="163">
        <v>2128.6099999999997</v>
      </c>
      <c r="M42" s="163">
        <v>403</v>
      </c>
      <c r="N42" s="160">
        <v>44414</v>
      </c>
      <c r="O42" s="158" t="s">
        <v>234</v>
      </c>
      <c r="P42" s="140"/>
      <c r="Q42" s="172"/>
      <c r="R42" s="172"/>
      <c r="T42" s="172"/>
      <c r="U42" s="172"/>
      <c r="V42" s="173"/>
      <c r="W42" s="173"/>
      <c r="X42" s="139"/>
      <c r="Y42" s="174"/>
      <c r="Z42" s="174"/>
    </row>
    <row r="43" spans="1:27" ht="25.35" customHeight="1">
      <c r="A43" s="157">
        <v>27</v>
      </c>
      <c r="B43" s="162" t="s">
        <v>30</v>
      </c>
      <c r="C43" s="164" t="s">
        <v>46</v>
      </c>
      <c r="D43" s="163">
        <v>278</v>
      </c>
      <c r="E43" s="162" t="s">
        <v>30</v>
      </c>
      <c r="F43" s="162" t="s">
        <v>30</v>
      </c>
      <c r="G43" s="163">
        <v>139</v>
      </c>
      <c r="H43" s="162">
        <v>6</v>
      </c>
      <c r="I43" s="162">
        <f>G43/H43</f>
        <v>23.166666666666668</v>
      </c>
      <c r="J43" s="162">
        <v>2</v>
      </c>
      <c r="K43" s="162" t="s">
        <v>30</v>
      </c>
      <c r="L43" s="163">
        <v>116654.92</v>
      </c>
      <c r="M43" s="163">
        <v>23955</v>
      </c>
      <c r="N43" s="160">
        <v>44106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7" ht="25.35" customHeight="1">
      <c r="A44" s="157">
        <v>28</v>
      </c>
      <c r="B44" s="157">
        <v>25</v>
      </c>
      <c r="C44" s="164" t="s">
        <v>249</v>
      </c>
      <c r="D44" s="163">
        <v>211.77</v>
      </c>
      <c r="E44" s="162">
        <v>144</v>
      </c>
      <c r="F44" s="168">
        <f>(D44-E44)/E44</f>
        <v>0.47062500000000007</v>
      </c>
      <c r="G44" s="163">
        <v>50</v>
      </c>
      <c r="H44" s="162" t="s">
        <v>30</v>
      </c>
      <c r="I44" s="162" t="s">
        <v>30</v>
      </c>
      <c r="J44" s="162">
        <v>5</v>
      </c>
      <c r="K44" s="162">
        <v>3</v>
      </c>
      <c r="L44" s="163">
        <v>693.57</v>
      </c>
      <c r="M44" s="163">
        <v>154</v>
      </c>
      <c r="N44" s="160">
        <v>44421</v>
      </c>
      <c r="O44" s="158" t="s">
        <v>100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57" t="s">
        <v>40</v>
      </c>
      <c r="C45" s="164" t="s">
        <v>266</v>
      </c>
      <c r="D45" s="163">
        <v>163.34</v>
      </c>
      <c r="E45" s="162" t="s">
        <v>30</v>
      </c>
      <c r="F45" s="162" t="s">
        <v>30</v>
      </c>
      <c r="G45" s="163">
        <v>27</v>
      </c>
      <c r="H45" s="162">
        <v>2</v>
      </c>
      <c r="I45" s="162">
        <f>G45/H45</f>
        <v>13.5</v>
      </c>
      <c r="J45" s="162">
        <v>2</v>
      </c>
      <c r="K45" s="162">
        <v>0</v>
      </c>
      <c r="L45" s="163">
        <v>163.34</v>
      </c>
      <c r="M45" s="163">
        <v>27</v>
      </c>
      <c r="N45" s="160" t="s">
        <v>193</v>
      </c>
      <c r="O45" s="158" t="s">
        <v>34</v>
      </c>
      <c r="P45" s="140"/>
      <c r="Q45" s="172"/>
      <c r="R45" s="172"/>
      <c r="S45" s="172"/>
      <c r="T45" s="172"/>
      <c r="U45" s="172"/>
      <c r="V45" s="173"/>
      <c r="W45" s="173"/>
      <c r="X45" s="174"/>
      <c r="Y45" s="174"/>
      <c r="Z45" s="139"/>
    </row>
    <row r="46" spans="1:27" ht="25.35" customHeight="1">
      <c r="A46" s="157">
        <v>30</v>
      </c>
      <c r="B46" s="162" t="s">
        <v>30</v>
      </c>
      <c r="C46" s="166" t="s">
        <v>208</v>
      </c>
      <c r="D46" s="163">
        <v>144.5</v>
      </c>
      <c r="E46" s="162" t="s">
        <v>30</v>
      </c>
      <c r="F46" s="162" t="s">
        <v>30</v>
      </c>
      <c r="G46" s="163">
        <v>73</v>
      </c>
      <c r="H46" s="165">
        <v>6</v>
      </c>
      <c r="I46" s="162">
        <f>G46/H46</f>
        <v>12.166666666666666</v>
      </c>
      <c r="J46" s="162">
        <v>2</v>
      </c>
      <c r="K46" s="162" t="s">
        <v>30</v>
      </c>
      <c r="L46" s="163">
        <v>246699</v>
      </c>
      <c r="M46" s="163">
        <v>51378</v>
      </c>
      <c r="N46" s="160">
        <v>43840</v>
      </c>
      <c r="O46" s="158" t="s">
        <v>32</v>
      </c>
      <c r="P46" s="140"/>
      <c r="Q46" s="172"/>
      <c r="R46" s="172"/>
      <c r="S46" s="172"/>
      <c r="T46" s="172"/>
      <c r="U46" s="173"/>
      <c r="V46" s="173"/>
      <c r="W46" s="174"/>
      <c r="X46" s="173"/>
      <c r="Y46" s="174"/>
      <c r="Z46" s="139"/>
      <c r="AA46" s="139"/>
    </row>
    <row r="47" spans="1:27" ht="25.35" customHeight="1">
      <c r="A47" s="144"/>
      <c r="B47" s="144"/>
      <c r="C47" s="159" t="s">
        <v>117</v>
      </c>
      <c r="D47" s="145">
        <f>SUM(D35:D46)</f>
        <v>210876.71999999997</v>
      </c>
      <c r="E47" s="145">
        <f t="shared" ref="E47:G47" si="4">SUM(E35:E46)</f>
        <v>190311.51</v>
      </c>
      <c r="F47" s="108">
        <f t="shared" ref="F47" si="5">(D47-E47)/E47</f>
        <v>0.10806077887774608</v>
      </c>
      <c r="G47" s="145">
        <f t="shared" si="4"/>
        <v>43142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7" ht="25.35" customHeight="1">
      <c r="A49" s="157">
        <v>31</v>
      </c>
      <c r="B49" s="91">
        <v>23</v>
      </c>
      <c r="C49" s="164" t="s">
        <v>232</v>
      </c>
      <c r="D49" s="163">
        <v>133.02000000000001</v>
      </c>
      <c r="E49" s="162">
        <v>158</v>
      </c>
      <c r="F49" s="168">
        <f>(D49-E49)/E49</f>
        <v>-0.15810126582278475</v>
      </c>
      <c r="G49" s="163">
        <v>25</v>
      </c>
      <c r="H49" s="162">
        <v>5</v>
      </c>
      <c r="I49" s="162">
        <f t="shared" ref="I49:I54" si="6">G49/H49</f>
        <v>5</v>
      </c>
      <c r="J49" s="162">
        <v>3</v>
      </c>
      <c r="K49" s="162">
        <v>4</v>
      </c>
      <c r="L49" s="163">
        <v>3322</v>
      </c>
      <c r="M49" s="163">
        <v>585</v>
      </c>
      <c r="N49" s="160">
        <v>44414</v>
      </c>
      <c r="O49" s="158" t="s">
        <v>33</v>
      </c>
      <c r="P49" s="140"/>
      <c r="Q49" s="172"/>
      <c r="R49" s="172"/>
      <c r="S49" s="172"/>
      <c r="T49" s="172"/>
      <c r="U49" s="172"/>
      <c r="V49" s="173"/>
      <c r="W49" s="173"/>
      <c r="X49" s="174"/>
      <c r="Y49" s="174"/>
      <c r="Z49" s="139"/>
    </row>
    <row r="50" spans="1:27" ht="25.35" customHeight="1">
      <c r="A50" s="157">
        <v>32</v>
      </c>
      <c r="B50" s="157">
        <v>14</v>
      </c>
      <c r="C50" s="164" t="s">
        <v>247</v>
      </c>
      <c r="D50" s="163">
        <v>117.2</v>
      </c>
      <c r="E50" s="162">
        <v>1686.6</v>
      </c>
      <c r="F50" s="168">
        <f>(D50-E50)/E50</f>
        <v>-0.93051108739475863</v>
      </c>
      <c r="G50" s="163">
        <v>24</v>
      </c>
      <c r="H50" s="162">
        <v>6</v>
      </c>
      <c r="I50" s="162">
        <f t="shared" si="6"/>
        <v>4</v>
      </c>
      <c r="J50" s="162">
        <v>3</v>
      </c>
      <c r="K50" s="162">
        <v>3</v>
      </c>
      <c r="L50" s="163">
        <v>7160.7599999999993</v>
      </c>
      <c r="M50" s="163">
        <v>1509</v>
      </c>
      <c r="N50" s="160">
        <v>44421</v>
      </c>
      <c r="O50" s="158" t="s">
        <v>43</v>
      </c>
      <c r="P50" s="78"/>
      <c r="Q50" s="172"/>
      <c r="R50" s="172"/>
      <c r="S50" s="172"/>
      <c r="T50" s="172"/>
      <c r="U50" s="173"/>
      <c r="V50" s="173"/>
      <c r="W50" s="174"/>
      <c r="X50" s="173"/>
      <c r="Y50" s="174"/>
      <c r="Z50" s="139"/>
      <c r="AA50" s="139"/>
    </row>
    <row r="51" spans="1:27" ht="25.35" customHeight="1">
      <c r="A51" s="157">
        <v>33</v>
      </c>
      <c r="B51" s="167" t="s">
        <v>30</v>
      </c>
      <c r="C51" s="166" t="s">
        <v>154</v>
      </c>
      <c r="D51" s="163">
        <v>94</v>
      </c>
      <c r="E51" s="162" t="s">
        <v>30</v>
      </c>
      <c r="F51" s="162" t="s">
        <v>30</v>
      </c>
      <c r="G51" s="163">
        <v>47</v>
      </c>
      <c r="H51" s="165">
        <v>5</v>
      </c>
      <c r="I51" s="162">
        <f t="shared" si="6"/>
        <v>9.4</v>
      </c>
      <c r="J51" s="162">
        <v>2</v>
      </c>
      <c r="K51" s="162" t="s">
        <v>30</v>
      </c>
      <c r="L51" s="163">
        <v>90026</v>
      </c>
      <c r="M51" s="163">
        <v>21055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39"/>
      <c r="X51" s="139"/>
      <c r="Y51" s="139"/>
      <c r="Z51" s="140"/>
    </row>
    <row r="52" spans="1:27" ht="25.35" customHeight="1">
      <c r="A52" s="157">
        <v>34</v>
      </c>
      <c r="B52" s="120">
        <v>26</v>
      </c>
      <c r="C52" s="164" t="s">
        <v>165</v>
      </c>
      <c r="D52" s="163">
        <v>84</v>
      </c>
      <c r="E52" s="162">
        <v>134</v>
      </c>
      <c r="F52" s="168">
        <f>(D52-E52)/E52</f>
        <v>-0.37313432835820898</v>
      </c>
      <c r="G52" s="163">
        <v>42</v>
      </c>
      <c r="H52" s="165">
        <v>6</v>
      </c>
      <c r="I52" s="162">
        <f t="shared" si="6"/>
        <v>7</v>
      </c>
      <c r="J52" s="162">
        <v>2</v>
      </c>
      <c r="K52" s="162" t="s">
        <v>30</v>
      </c>
      <c r="L52" s="163">
        <v>73320.19</v>
      </c>
      <c r="M52" s="163">
        <v>15378</v>
      </c>
      <c r="N52" s="160">
        <v>44092</v>
      </c>
      <c r="O52" s="158" t="s">
        <v>34</v>
      </c>
      <c r="P52" s="140"/>
      <c r="Q52" s="172"/>
      <c r="R52" s="172"/>
      <c r="S52" s="172"/>
      <c r="T52" s="172"/>
      <c r="U52" s="173"/>
      <c r="V52" s="173"/>
      <c r="W52" s="174"/>
      <c r="X52" s="139"/>
      <c r="Y52" s="173"/>
      <c r="Z52" s="174"/>
    </row>
    <row r="53" spans="1:27" ht="25.35" customHeight="1">
      <c r="A53" s="157">
        <v>35</v>
      </c>
      <c r="B53" s="167" t="s">
        <v>30</v>
      </c>
      <c r="C53" s="175" t="s">
        <v>219</v>
      </c>
      <c r="D53" s="163">
        <v>76</v>
      </c>
      <c r="E53" s="162" t="s">
        <v>30</v>
      </c>
      <c r="F53" s="162" t="s">
        <v>30</v>
      </c>
      <c r="G53" s="163">
        <v>38</v>
      </c>
      <c r="H53" s="165">
        <v>3</v>
      </c>
      <c r="I53" s="162">
        <f t="shared" si="6"/>
        <v>12.666666666666666</v>
      </c>
      <c r="J53" s="162">
        <v>1</v>
      </c>
      <c r="K53" s="162" t="s">
        <v>30</v>
      </c>
      <c r="L53" s="163">
        <v>87635</v>
      </c>
      <c r="M53" s="163">
        <v>18576</v>
      </c>
      <c r="N53" s="160">
        <v>44008</v>
      </c>
      <c r="O53" s="158" t="s">
        <v>114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7" ht="25.35" customHeight="1">
      <c r="A54" s="157">
        <v>36</v>
      </c>
      <c r="B54" s="167" t="s">
        <v>30</v>
      </c>
      <c r="C54" s="164" t="s">
        <v>175</v>
      </c>
      <c r="D54" s="163">
        <v>26</v>
      </c>
      <c r="E54" s="162" t="s">
        <v>30</v>
      </c>
      <c r="F54" s="162" t="s">
        <v>30</v>
      </c>
      <c r="G54" s="163">
        <v>13</v>
      </c>
      <c r="H54" s="162">
        <v>3</v>
      </c>
      <c r="I54" s="162">
        <f t="shared" si="6"/>
        <v>4.333333333333333</v>
      </c>
      <c r="J54" s="162">
        <v>1</v>
      </c>
      <c r="K54" s="162" t="s">
        <v>30</v>
      </c>
      <c r="L54" s="163">
        <v>817296</v>
      </c>
      <c r="M54" s="163">
        <v>154739</v>
      </c>
      <c r="N54" s="160">
        <v>43665</v>
      </c>
      <c r="O54" s="158" t="s">
        <v>32</v>
      </c>
      <c r="P54" s="78"/>
      <c r="Q54" s="172"/>
      <c r="R54" s="172"/>
      <c r="S54" s="172"/>
      <c r="T54" s="172"/>
      <c r="U54" s="173"/>
      <c r="V54" s="173"/>
      <c r="W54" s="174"/>
      <c r="X54" s="173"/>
      <c r="Y54" s="174"/>
      <c r="Z54" s="139"/>
    </row>
    <row r="55" spans="1:27" ht="25.35" customHeight="1">
      <c r="A55" s="144"/>
      <c r="B55" s="144"/>
      <c r="C55" s="159" t="s">
        <v>271</v>
      </c>
      <c r="D55" s="145">
        <f>SUM(D47:D54)</f>
        <v>211406.93999999997</v>
      </c>
      <c r="E55" s="145">
        <f t="shared" ref="E55:G55" si="7">SUM(E47:E54)</f>
        <v>192290.11000000002</v>
      </c>
      <c r="F55" s="108">
        <f t="shared" ref="F55" si="8">(D55-E55)/E55</f>
        <v>9.9416605461403906E-2</v>
      </c>
      <c r="G55" s="145">
        <f t="shared" si="7"/>
        <v>43331</v>
      </c>
      <c r="H55" s="145"/>
      <c r="I55" s="147"/>
      <c r="J55" s="146"/>
      <c r="K55" s="148"/>
      <c r="L55" s="149"/>
      <c r="M55" s="153"/>
      <c r="N55" s="150"/>
      <c r="O55" s="154"/>
    </row>
    <row r="56" spans="1:27" ht="23.1" customHeight="1"/>
    <row r="57" spans="1:27" ht="17.25" customHeight="1"/>
    <row r="70" spans="16:18">
      <c r="R70" s="140"/>
    </row>
    <row r="73" spans="16:18">
      <c r="P73" s="140"/>
    </row>
    <row r="77" spans="16:18" ht="12" customHeight="1"/>
  </sheetData>
  <sortState xmlns:xlrd2="http://schemas.microsoft.com/office/spreadsheetml/2017/richdata2" ref="B13:O54">
    <sortCondition descending="1" ref="D13:D5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16384" width="8.88671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2"/>
      <c r="B5" s="202"/>
      <c r="C5" s="205" t="s">
        <v>0</v>
      </c>
      <c r="D5" s="3"/>
      <c r="E5" s="3"/>
      <c r="F5" s="205" t="s">
        <v>3</v>
      </c>
      <c r="G5" s="3"/>
      <c r="H5" s="205" t="s">
        <v>5</v>
      </c>
      <c r="I5" s="205" t="s">
        <v>6</v>
      </c>
      <c r="J5" s="205" t="s">
        <v>7</v>
      </c>
      <c r="K5" s="205" t="s">
        <v>8</v>
      </c>
      <c r="L5" s="205" t="s">
        <v>10</v>
      </c>
      <c r="M5" s="205" t="s">
        <v>9</v>
      </c>
      <c r="N5" s="205" t="s">
        <v>11</v>
      </c>
      <c r="O5" s="205" t="s">
        <v>12</v>
      </c>
    </row>
    <row r="6" spans="1:26">
      <c r="A6" s="203"/>
      <c r="B6" s="203"/>
      <c r="C6" s="206"/>
      <c r="D6" s="4" t="s">
        <v>54</v>
      </c>
      <c r="E6" s="4" t="s">
        <v>37</v>
      </c>
      <c r="F6" s="206"/>
      <c r="G6" s="4" t="s">
        <v>54</v>
      </c>
      <c r="H6" s="206"/>
      <c r="I6" s="206"/>
      <c r="J6" s="206"/>
      <c r="K6" s="206"/>
      <c r="L6" s="206"/>
      <c r="M6" s="206"/>
      <c r="N6" s="206"/>
      <c r="O6" s="206"/>
    </row>
    <row r="7" spans="1:26">
      <c r="A7" s="203"/>
      <c r="B7" s="203"/>
      <c r="C7" s="206"/>
      <c r="D7" s="4" t="s">
        <v>1</v>
      </c>
      <c r="E7" s="4" t="s">
        <v>1</v>
      </c>
      <c r="F7" s="206"/>
      <c r="G7" s="4" t="s">
        <v>4</v>
      </c>
      <c r="H7" s="206"/>
      <c r="I7" s="206"/>
      <c r="J7" s="206"/>
      <c r="K7" s="206"/>
      <c r="L7" s="206"/>
      <c r="M7" s="206"/>
      <c r="N7" s="206"/>
      <c r="O7" s="206"/>
    </row>
    <row r="8" spans="1:26" ht="18" customHeight="1" thickBot="1">
      <c r="A8" s="204"/>
      <c r="B8" s="204"/>
      <c r="C8" s="207"/>
      <c r="D8" s="5" t="s">
        <v>2</v>
      </c>
      <c r="E8" s="5" t="s">
        <v>2</v>
      </c>
      <c r="F8" s="207"/>
      <c r="G8" s="6"/>
      <c r="H8" s="207"/>
      <c r="I8" s="207"/>
      <c r="J8" s="207"/>
      <c r="K8" s="207"/>
      <c r="L8" s="207"/>
      <c r="M8" s="207"/>
      <c r="N8" s="207"/>
      <c r="O8" s="207"/>
      <c r="R8" s="8"/>
    </row>
    <row r="9" spans="1:26" ht="15" customHeight="1">
      <c r="A9" s="202"/>
      <c r="B9" s="202"/>
      <c r="C9" s="205" t="s">
        <v>13</v>
      </c>
      <c r="D9" s="29"/>
      <c r="E9" s="29"/>
      <c r="F9" s="205" t="s">
        <v>15</v>
      </c>
      <c r="G9" s="29"/>
      <c r="H9" s="9" t="s">
        <v>18</v>
      </c>
      <c r="I9" s="20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5" t="s">
        <v>26</v>
      </c>
      <c r="R9" s="8"/>
    </row>
    <row r="10" spans="1:26" ht="21.6">
      <c r="A10" s="203"/>
      <c r="B10" s="203"/>
      <c r="C10" s="206"/>
      <c r="D10" s="44" t="s">
        <v>55</v>
      </c>
      <c r="E10" s="47" t="s">
        <v>38</v>
      </c>
      <c r="F10" s="206"/>
      <c r="G10" s="48" t="s">
        <v>55</v>
      </c>
      <c r="H10" s="4" t="s">
        <v>17</v>
      </c>
      <c r="I10" s="20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6"/>
      <c r="R10" s="8"/>
    </row>
    <row r="11" spans="1:26">
      <c r="A11" s="203"/>
      <c r="B11" s="203"/>
      <c r="C11" s="206"/>
      <c r="D11" s="30" t="s">
        <v>14</v>
      </c>
      <c r="E11" s="4" t="s">
        <v>14</v>
      </c>
      <c r="F11" s="206"/>
      <c r="G11" s="30" t="s">
        <v>16</v>
      </c>
      <c r="H11" s="6"/>
      <c r="I11" s="206"/>
      <c r="J11" s="6"/>
      <c r="K11" s="6"/>
      <c r="L11" s="12" t="s">
        <v>2</v>
      </c>
      <c r="M11" s="4" t="s">
        <v>17</v>
      </c>
      <c r="N11" s="6"/>
      <c r="O11" s="206"/>
      <c r="R11" s="11"/>
      <c r="T11" s="11"/>
      <c r="U11" s="7"/>
    </row>
    <row r="12" spans="1:26" ht="15.6" customHeight="1" thickBot="1">
      <c r="A12" s="203"/>
      <c r="B12" s="204"/>
      <c r="C12" s="207"/>
      <c r="D12" s="31"/>
      <c r="E12" s="5" t="s">
        <v>2</v>
      </c>
      <c r="F12" s="207"/>
      <c r="G12" s="31" t="s">
        <v>17</v>
      </c>
      <c r="H12" s="32"/>
      <c r="I12" s="207"/>
      <c r="J12" s="32"/>
      <c r="K12" s="32"/>
      <c r="L12" s="32"/>
      <c r="M12" s="32"/>
      <c r="N12" s="32"/>
      <c r="O12" s="207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52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56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51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53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59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60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50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58</v>
      </c>
      <c r="D28" s="17">
        <f>SUM(D23:D27)</f>
        <v>16436.879999999997</v>
      </c>
      <c r="E28" s="66" t="s">
        <v>30</v>
      </c>
      <c r="F28" s="66" t="s">
        <v>30</v>
      </c>
      <c r="G28" s="61">
        <f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A45" sqref="A45:XFD45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4" width="12" style="137" bestFit="1" customWidth="1"/>
    <col min="25" max="25" width="13.66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255</v>
      </c>
      <c r="F1" s="2"/>
      <c r="G1" s="2"/>
      <c r="H1" s="2"/>
      <c r="I1" s="2"/>
    </row>
    <row r="2" spans="1:27" ht="19.5" customHeight="1">
      <c r="E2" s="2" t="s">
        <v>256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02"/>
      <c r="B5" s="202"/>
      <c r="C5" s="205" t="s">
        <v>0</v>
      </c>
      <c r="D5" s="3"/>
      <c r="E5" s="3"/>
      <c r="F5" s="205" t="s">
        <v>3</v>
      </c>
      <c r="G5" s="3"/>
      <c r="H5" s="205" t="s">
        <v>5</v>
      </c>
      <c r="I5" s="205" t="s">
        <v>6</v>
      </c>
      <c r="J5" s="205" t="s">
        <v>7</v>
      </c>
      <c r="K5" s="205" t="s">
        <v>8</v>
      </c>
      <c r="L5" s="205" t="s">
        <v>10</v>
      </c>
      <c r="M5" s="205" t="s">
        <v>9</v>
      </c>
      <c r="N5" s="205" t="s">
        <v>11</v>
      </c>
      <c r="O5" s="205" t="s">
        <v>12</v>
      </c>
    </row>
    <row r="6" spans="1:27">
      <c r="A6" s="203"/>
      <c r="B6" s="203"/>
      <c r="C6" s="206"/>
      <c r="D6" s="138" t="s">
        <v>253</v>
      </c>
      <c r="E6" s="138" t="s">
        <v>240</v>
      </c>
      <c r="F6" s="206"/>
      <c r="G6" s="138" t="s">
        <v>253</v>
      </c>
      <c r="H6" s="206"/>
      <c r="I6" s="206"/>
      <c r="J6" s="206"/>
      <c r="K6" s="206"/>
      <c r="L6" s="206"/>
      <c r="M6" s="206"/>
      <c r="N6" s="206"/>
      <c r="O6" s="206"/>
    </row>
    <row r="7" spans="1:27">
      <c r="A7" s="203"/>
      <c r="B7" s="203"/>
      <c r="C7" s="206"/>
      <c r="D7" s="138" t="s">
        <v>1</v>
      </c>
      <c r="E7" s="138" t="s">
        <v>1</v>
      </c>
      <c r="F7" s="206"/>
      <c r="G7" s="138" t="s">
        <v>4</v>
      </c>
      <c r="H7" s="206"/>
      <c r="I7" s="206"/>
      <c r="J7" s="206"/>
      <c r="K7" s="206"/>
      <c r="L7" s="206"/>
      <c r="M7" s="206"/>
      <c r="N7" s="206"/>
      <c r="O7" s="206"/>
    </row>
    <row r="8" spans="1:27" ht="18" customHeight="1" thickBot="1">
      <c r="A8" s="204"/>
      <c r="B8" s="204"/>
      <c r="C8" s="207"/>
      <c r="D8" s="5" t="s">
        <v>2</v>
      </c>
      <c r="E8" s="5" t="s">
        <v>2</v>
      </c>
      <c r="F8" s="207"/>
      <c r="G8" s="6"/>
      <c r="H8" s="207"/>
      <c r="I8" s="207"/>
      <c r="J8" s="207"/>
      <c r="K8" s="207"/>
      <c r="L8" s="207"/>
      <c r="M8" s="207"/>
      <c r="N8" s="207"/>
      <c r="O8" s="207"/>
      <c r="R8" s="8"/>
    </row>
    <row r="9" spans="1:27" ht="15" customHeight="1">
      <c r="A9" s="202"/>
      <c r="B9" s="202"/>
      <c r="C9" s="205" t="s">
        <v>13</v>
      </c>
      <c r="D9" s="192"/>
      <c r="E9" s="192"/>
      <c r="F9" s="205" t="s">
        <v>15</v>
      </c>
      <c r="G9" s="192"/>
      <c r="H9" s="9" t="s">
        <v>18</v>
      </c>
      <c r="I9" s="20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5" t="s">
        <v>26</v>
      </c>
      <c r="R9" s="8"/>
    </row>
    <row r="10" spans="1:27" ht="21.6">
      <c r="A10" s="203"/>
      <c r="B10" s="203"/>
      <c r="C10" s="206"/>
      <c r="D10" s="193" t="s">
        <v>254</v>
      </c>
      <c r="E10" s="193" t="s">
        <v>241</v>
      </c>
      <c r="F10" s="206"/>
      <c r="G10" s="193" t="s">
        <v>254</v>
      </c>
      <c r="H10" s="138" t="s">
        <v>17</v>
      </c>
      <c r="I10" s="20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06"/>
      <c r="R10" s="8"/>
    </row>
    <row r="11" spans="1:27">
      <c r="A11" s="203"/>
      <c r="B11" s="203"/>
      <c r="C11" s="206"/>
      <c r="D11" s="193" t="s">
        <v>14</v>
      </c>
      <c r="E11" s="138" t="s">
        <v>14</v>
      </c>
      <c r="F11" s="206"/>
      <c r="G11" s="193" t="s">
        <v>16</v>
      </c>
      <c r="H11" s="6"/>
      <c r="I11" s="206"/>
      <c r="J11" s="6"/>
      <c r="K11" s="6"/>
      <c r="L11" s="12" t="s">
        <v>2</v>
      </c>
      <c r="M11" s="138" t="s">
        <v>17</v>
      </c>
      <c r="N11" s="6"/>
      <c r="O11" s="206"/>
      <c r="R11" s="140"/>
      <c r="T11" s="140"/>
      <c r="U11" s="139"/>
    </row>
    <row r="12" spans="1:27" ht="15.6" customHeight="1" thickBot="1">
      <c r="A12" s="203"/>
      <c r="B12" s="204"/>
      <c r="C12" s="207"/>
      <c r="D12" s="194"/>
      <c r="E12" s="5" t="s">
        <v>2</v>
      </c>
      <c r="F12" s="207"/>
      <c r="G12" s="194" t="s">
        <v>17</v>
      </c>
      <c r="H12" s="32"/>
      <c r="I12" s="207"/>
      <c r="J12" s="32"/>
      <c r="K12" s="32"/>
      <c r="L12" s="32"/>
      <c r="M12" s="32"/>
      <c r="N12" s="32"/>
      <c r="O12" s="207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68</v>
      </c>
      <c r="C13" s="164" t="s">
        <v>248</v>
      </c>
      <c r="D13" s="163">
        <v>54102.93</v>
      </c>
      <c r="E13" s="162" t="s">
        <v>30</v>
      </c>
      <c r="F13" s="162" t="s">
        <v>30</v>
      </c>
      <c r="G13" s="163">
        <v>11942</v>
      </c>
      <c r="H13" s="162">
        <v>303</v>
      </c>
      <c r="I13" s="162">
        <f t="shared" ref="I13:I22" si="0">G13/H13</f>
        <v>39.412541254125415</v>
      </c>
      <c r="J13" s="162">
        <v>16</v>
      </c>
      <c r="K13" s="162">
        <v>1</v>
      </c>
      <c r="L13" s="163">
        <v>55042</v>
      </c>
      <c r="M13" s="163">
        <v>12145</v>
      </c>
      <c r="N13" s="160">
        <v>44428</v>
      </c>
      <c r="O13" s="158" t="s">
        <v>114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239</v>
      </c>
      <c r="D14" s="163">
        <v>31079.25</v>
      </c>
      <c r="E14" s="162">
        <v>38690.5</v>
      </c>
      <c r="F14" s="168">
        <f>(D14-E14)/E14</f>
        <v>-0.19672141740220467</v>
      </c>
      <c r="G14" s="163">
        <v>4999</v>
      </c>
      <c r="H14" s="162">
        <v>172</v>
      </c>
      <c r="I14" s="162">
        <f t="shared" si="0"/>
        <v>29.063953488372093</v>
      </c>
      <c r="J14" s="162">
        <v>12</v>
      </c>
      <c r="K14" s="162">
        <v>2</v>
      </c>
      <c r="L14" s="163">
        <v>70627</v>
      </c>
      <c r="M14" s="163">
        <v>11080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73"/>
      <c r="Z14" s="139"/>
      <c r="AA14" s="139"/>
    </row>
    <row r="15" spans="1:27" ht="25.35" customHeight="1">
      <c r="A15" s="157">
        <v>3</v>
      </c>
      <c r="B15" s="157">
        <v>2</v>
      </c>
      <c r="C15" s="164" t="s">
        <v>210</v>
      </c>
      <c r="D15" s="163">
        <v>14603.61</v>
      </c>
      <c r="E15" s="162">
        <v>26269.63</v>
      </c>
      <c r="F15" s="168">
        <f>(D15-E15)/E15</f>
        <v>-0.444087716500004</v>
      </c>
      <c r="G15" s="163">
        <v>3213</v>
      </c>
      <c r="H15" s="162">
        <v>151</v>
      </c>
      <c r="I15" s="162">
        <f t="shared" si="0"/>
        <v>21.278145695364238</v>
      </c>
      <c r="J15" s="162">
        <v>12</v>
      </c>
      <c r="K15" s="162">
        <v>5</v>
      </c>
      <c r="L15" s="163">
        <v>182741</v>
      </c>
      <c r="M15" s="163">
        <v>39475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 t="s">
        <v>68</v>
      </c>
      <c r="C16" s="164" t="s">
        <v>251</v>
      </c>
      <c r="D16" s="163">
        <v>14483.53</v>
      </c>
      <c r="E16" s="162" t="s">
        <v>30</v>
      </c>
      <c r="F16" s="162" t="s">
        <v>30</v>
      </c>
      <c r="G16" s="163">
        <v>2335</v>
      </c>
      <c r="H16" s="162">
        <v>165</v>
      </c>
      <c r="I16" s="162">
        <f t="shared" si="0"/>
        <v>14.151515151515152</v>
      </c>
      <c r="J16" s="162">
        <v>12</v>
      </c>
      <c r="K16" s="162">
        <v>1</v>
      </c>
      <c r="L16" s="163">
        <v>14484</v>
      </c>
      <c r="M16" s="163">
        <v>2335</v>
      </c>
      <c r="N16" s="160">
        <v>44428</v>
      </c>
      <c r="O16" s="158" t="s">
        <v>33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7" ht="25.35" customHeight="1">
      <c r="A17" s="157">
        <v>5</v>
      </c>
      <c r="B17" s="157" t="s">
        <v>68</v>
      </c>
      <c r="C17" s="164" t="s">
        <v>250</v>
      </c>
      <c r="D17" s="163">
        <v>12624.43</v>
      </c>
      <c r="E17" s="162" t="s">
        <v>30</v>
      </c>
      <c r="F17" s="162" t="s">
        <v>30</v>
      </c>
      <c r="G17" s="163">
        <v>1910</v>
      </c>
      <c r="H17" s="162">
        <v>204</v>
      </c>
      <c r="I17" s="162">
        <f t="shared" si="0"/>
        <v>9.3627450980392162</v>
      </c>
      <c r="J17" s="162">
        <v>14</v>
      </c>
      <c r="K17" s="162">
        <v>1</v>
      </c>
      <c r="L17" s="163">
        <v>13786.75</v>
      </c>
      <c r="M17" s="163">
        <v>2113</v>
      </c>
      <c r="N17" s="160">
        <v>44428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7" ht="25.35" customHeight="1">
      <c r="A18" s="157">
        <v>6</v>
      </c>
      <c r="B18" s="157">
        <v>5</v>
      </c>
      <c r="C18" s="164" t="s">
        <v>228</v>
      </c>
      <c r="D18" s="163">
        <v>12442.12</v>
      </c>
      <c r="E18" s="162">
        <v>16944.009999999998</v>
      </c>
      <c r="F18" s="168">
        <f>(D18-E18)/E18</f>
        <v>-0.26569212364723571</v>
      </c>
      <c r="G18" s="163">
        <v>1981</v>
      </c>
      <c r="H18" s="162">
        <v>94</v>
      </c>
      <c r="I18" s="162">
        <f t="shared" si="0"/>
        <v>21.074468085106382</v>
      </c>
      <c r="J18" s="162">
        <v>10</v>
      </c>
      <c r="K18" s="162">
        <v>3</v>
      </c>
      <c r="L18" s="163">
        <v>83025.11</v>
      </c>
      <c r="M18" s="163">
        <v>12470</v>
      </c>
      <c r="N18" s="160">
        <v>44414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7" ht="25.35" customHeight="1">
      <c r="A19" s="157">
        <v>7</v>
      </c>
      <c r="B19" s="157">
        <v>4</v>
      </c>
      <c r="C19" s="164" t="s">
        <v>216</v>
      </c>
      <c r="D19" s="163">
        <v>11882.039999999997</v>
      </c>
      <c r="E19" s="162">
        <v>17688.389999999996</v>
      </c>
      <c r="F19" s="168">
        <f>(D19-E19)/E19</f>
        <v>-0.32825768766970875</v>
      </c>
      <c r="G19" s="163">
        <v>1961</v>
      </c>
      <c r="H19" s="162">
        <v>175</v>
      </c>
      <c r="I19" s="162">
        <f t="shared" si="0"/>
        <v>11.205714285714286</v>
      </c>
      <c r="J19" s="162">
        <v>11</v>
      </c>
      <c r="K19" s="162">
        <v>4</v>
      </c>
      <c r="L19" s="163">
        <v>162479.14999999997</v>
      </c>
      <c r="M19" s="163">
        <v>25617</v>
      </c>
      <c r="N19" s="160">
        <v>44407</v>
      </c>
      <c r="O19" s="158" t="s">
        <v>215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39"/>
      <c r="Z19" s="174"/>
    </row>
    <row r="20" spans="1:27" ht="25.35" customHeight="1">
      <c r="A20" s="157">
        <v>8</v>
      </c>
      <c r="B20" s="157">
        <v>6</v>
      </c>
      <c r="C20" s="164" t="s">
        <v>245</v>
      </c>
      <c r="D20" s="163">
        <v>8834.7799999999988</v>
      </c>
      <c r="E20" s="162">
        <v>15696.759999999997</v>
      </c>
      <c r="F20" s="168">
        <f>(D20-E20)/E20</f>
        <v>-0.43715900606239755</v>
      </c>
      <c r="G20" s="163">
        <v>1644</v>
      </c>
      <c r="H20" s="162">
        <v>100</v>
      </c>
      <c r="I20" s="162">
        <f t="shared" si="0"/>
        <v>16.440000000000001</v>
      </c>
      <c r="J20" s="162">
        <v>10</v>
      </c>
      <c r="K20" s="162">
        <v>2</v>
      </c>
      <c r="L20" s="163">
        <v>24531.539999999997</v>
      </c>
      <c r="M20" s="163">
        <v>4431</v>
      </c>
      <c r="N20" s="160">
        <v>44421</v>
      </c>
      <c r="O20" s="158" t="s">
        <v>246</v>
      </c>
      <c r="P20" s="140"/>
      <c r="Q20" s="172"/>
      <c r="R20" s="172"/>
      <c r="S20" s="172"/>
      <c r="T20" s="172"/>
      <c r="U20" s="173"/>
      <c r="V20" s="173"/>
      <c r="W20" s="174"/>
      <c r="X20" s="173"/>
      <c r="Y20" s="139"/>
      <c r="Z20" s="174"/>
    </row>
    <row r="21" spans="1:27" ht="25.35" customHeight="1">
      <c r="A21" s="157">
        <v>9</v>
      </c>
      <c r="B21" s="157" t="s">
        <v>68</v>
      </c>
      <c r="C21" s="164" t="s">
        <v>252</v>
      </c>
      <c r="D21" s="163">
        <v>8804.2199999999993</v>
      </c>
      <c r="E21" s="162" t="s">
        <v>30</v>
      </c>
      <c r="F21" s="162" t="s">
        <v>30</v>
      </c>
      <c r="G21" s="163">
        <v>1497</v>
      </c>
      <c r="H21" s="162">
        <v>157</v>
      </c>
      <c r="I21" s="162">
        <f t="shared" si="0"/>
        <v>9.5350318471337587</v>
      </c>
      <c r="J21" s="162">
        <v>17</v>
      </c>
      <c r="K21" s="162">
        <v>1</v>
      </c>
      <c r="L21" s="163">
        <v>8804.2199999999993</v>
      </c>
      <c r="M21" s="163">
        <v>1497</v>
      </c>
      <c r="N21" s="160">
        <v>44428</v>
      </c>
      <c r="O21" s="158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57">
        <v>7</v>
      </c>
      <c r="C22" s="164" t="s">
        <v>194</v>
      </c>
      <c r="D22" s="163">
        <v>7326.23</v>
      </c>
      <c r="E22" s="162">
        <v>9348.8700000000008</v>
      </c>
      <c r="F22" s="168">
        <f>(D22-E22)/E22</f>
        <v>-0.21635128095695</v>
      </c>
      <c r="G22" s="163">
        <v>1595</v>
      </c>
      <c r="H22" s="162">
        <v>75</v>
      </c>
      <c r="I22" s="162">
        <f t="shared" si="0"/>
        <v>21.266666666666666</v>
      </c>
      <c r="J22" s="162">
        <v>8</v>
      </c>
      <c r="K22" s="162">
        <v>6</v>
      </c>
      <c r="L22" s="163">
        <v>145794.74</v>
      </c>
      <c r="M22" s="163">
        <v>30017</v>
      </c>
      <c r="N22" s="160">
        <v>44393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74"/>
      <c r="X22" s="173"/>
      <c r="Y22" s="139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176183.14</v>
      </c>
      <c r="E23" s="145">
        <f t="shared" ref="E23:G23" si="1">SUM(E13:E22)</f>
        <v>124638.15999999999</v>
      </c>
      <c r="F23" s="108">
        <f>(D23-E23)/E23</f>
        <v>0.41355697163693711</v>
      </c>
      <c r="G23" s="145">
        <f t="shared" si="1"/>
        <v>33077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57">
        <v>3</v>
      </c>
      <c r="C25" s="164" t="s">
        <v>244</v>
      </c>
      <c r="D25" s="163">
        <v>6739.38</v>
      </c>
      <c r="E25" s="162">
        <v>22493.89</v>
      </c>
      <c r="F25" s="168">
        <f t="shared" ref="F25:F32" si="2">(D25-E25)/E25</f>
        <v>-0.70039063941363622</v>
      </c>
      <c r="G25" s="163">
        <v>1049</v>
      </c>
      <c r="H25" s="162">
        <v>81</v>
      </c>
      <c r="I25" s="162">
        <f t="shared" ref="I25:I34" si="3">G25/H25</f>
        <v>12.950617283950617</v>
      </c>
      <c r="J25" s="162">
        <v>9</v>
      </c>
      <c r="K25" s="162">
        <v>2</v>
      </c>
      <c r="L25" s="163">
        <v>29233.27</v>
      </c>
      <c r="M25" s="163">
        <v>4403</v>
      </c>
      <c r="N25" s="160">
        <v>44421</v>
      </c>
      <c r="O25" s="158" t="s">
        <v>74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39"/>
      <c r="Z25" s="174"/>
    </row>
    <row r="26" spans="1:27" ht="25.35" customHeight="1">
      <c r="A26" s="157">
        <v>12</v>
      </c>
      <c r="B26" s="157">
        <v>8</v>
      </c>
      <c r="C26" s="164" t="s">
        <v>230</v>
      </c>
      <c r="D26" s="163">
        <v>2211.38</v>
      </c>
      <c r="E26" s="162">
        <v>8151.94</v>
      </c>
      <c r="F26" s="168">
        <f t="shared" si="2"/>
        <v>-0.72872960301474243</v>
      </c>
      <c r="G26" s="163">
        <v>517</v>
      </c>
      <c r="H26" s="162">
        <v>70</v>
      </c>
      <c r="I26" s="162">
        <f t="shared" si="3"/>
        <v>7.3857142857142861</v>
      </c>
      <c r="J26" s="162">
        <v>9</v>
      </c>
      <c r="K26" s="162">
        <v>3</v>
      </c>
      <c r="L26" s="163">
        <v>25024.91</v>
      </c>
      <c r="M26" s="163">
        <v>5936</v>
      </c>
      <c r="N26" s="160">
        <v>44414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74"/>
      <c r="Z26" s="139"/>
      <c r="AA26" s="139"/>
    </row>
    <row r="27" spans="1:27" ht="25.35" customHeight="1">
      <c r="A27" s="157">
        <v>13</v>
      </c>
      <c r="B27" s="157">
        <v>11</v>
      </c>
      <c r="C27" s="164" t="s">
        <v>195</v>
      </c>
      <c r="D27" s="163">
        <v>1955.06</v>
      </c>
      <c r="E27" s="162">
        <v>4849.3599999999997</v>
      </c>
      <c r="F27" s="168">
        <f t="shared" si="2"/>
        <v>-0.59684164508306248</v>
      </c>
      <c r="G27" s="163">
        <v>299</v>
      </c>
      <c r="H27" s="162">
        <v>7</v>
      </c>
      <c r="I27" s="162">
        <f t="shared" si="3"/>
        <v>42.714285714285715</v>
      </c>
      <c r="J27" s="162">
        <v>1</v>
      </c>
      <c r="K27" s="162">
        <v>6</v>
      </c>
      <c r="L27" s="163">
        <v>79094.429999999993</v>
      </c>
      <c r="M27" s="163">
        <v>12671</v>
      </c>
      <c r="N27" s="160">
        <v>44393</v>
      </c>
      <c r="O27" s="154" t="s">
        <v>74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7" ht="25.35" customHeight="1">
      <c r="A28" s="157">
        <v>14</v>
      </c>
      <c r="B28" s="91">
        <v>9</v>
      </c>
      <c r="C28" s="169" t="s">
        <v>247</v>
      </c>
      <c r="D28" s="163">
        <v>1686.6</v>
      </c>
      <c r="E28" s="162">
        <v>5356.96</v>
      </c>
      <c r="F28" s="168">
        <f t="shared" si="2"/>
        <v>-0.6851572533675816</v>
      </c>
      <c r="G28" s="163">
        <v>350</v>
      </c>
      <c r="H28" s="162">
        <v>15</v>
      </c>
      <c r="I28" s="162">
        <f t="shared" si="3"/>
        <v>23.333333333333332</v>
      </c>
      <c r="J28" s="162">
        <v>6</v>
      </c>
      <c r="K28" s="162">
        <v>2</v>
      </c>
      <c r="L28" s="163">
        <v>7043.5599999999995</v>
      </c>
      <c r="M28" s="163">
        <v>1485</v>
      </c>
      <c r="N28" s="160">
        <v>44421</v>
      </c>
      <c r="O28" s="158" t="s">
        <v>43</v>
      </c>
      <c r="P28" s="140"/>
      <c r="R28" s="161"/>
      <c r="T28" s="140"/>
      <c r="U28" s="139"/>
      <c r="V28" s="139"/>
      <c r="W28" s="140"/>
      <c r="X28" s="139"/>
      <c r="Y28" s="139"/>
      <c r="Z28" s="139"/>
    </row>
    <row r="29" spans="1:27" ht="25.35" customHeight="1">
      <c r="A29" s="157">
        <v>15</v>
      </c>
      <c r="B29" s="91">
        <v>10</v>
      </c>
      <c r="C29" s="164" t="s">
        <v>220</v>
      </c>
      <c r="D29" s="163">
        <v>1409.38</v>
      </c>
      <c r="E29" s="162">
        <v>4960.95</v>
      </c>
      <c r="F29" s="168">
        <f t="shared" si="2"/>
        <v>-0.71590521976637533</v>
      </c>
      <c r="G29" s="163">
        <v>277</v>
      </c>
      <c r="H29" s="162">
        <v>16</v>
      </c>
      <c r="I29" s="162">
        <f t="shared" si="3"/>
        <v>17.3125</v>
      </c>
      <c r="J29" s="162">
        <v>3</v>
      </c>
      <c r="K29" s="162">
        <v>4</v>
      </c>
      <c r="L29" s="163">
        <v>42842</v>
      </c>
      <c r="M29" s="163">
        <v>7631</v>
      </c>
      <c r="N29" s="160">
        <v>44407</v>
      </c>
      <c r="O29" s="154" t="s">
        <v>32</v>
      </c>
      <c r="P29" s="140"/>
      <c r="R29" s="161"/>
      <c r="T29" s="140"/>
      <c r="U29" s="139"/>
      <c r="V29" s="139"/>
      <c r="W29" s="140"/>
      <c r="X29" s="139"/>
      <c r="Y29" s="139"/>
      <c r="Z29" s="139"/>
    </row>
    <row r="30" spans="1:27" ht="25.35" customHeight="1">
      <c r="A30" s="157">
        <v>16</v>
      </c>
      <c r="B30" s="157">
        <v>13</v>
      </c>
      <c r="C30" s="164" t="s">
        <v>182</v>
      </c>
      <c r="D30" s="163">
        <v>1310.29</v>
      </c>
      <c r="E30" s="162">
        <v>1424.8</v>
      </c>
      <c r="F30" s="168">
        <f t="shared" si="2"/>
        <v>-8.0369174620999434E-2</v>
      </c>
      <c r="G30" s="163">
        <v>288</v>
      </c>
      <c r="H30" s="162">
        <v>14</v>
      </c>
      <c r="I30" s="162">
        <f t="shared" si="3"/>
        <v>20.571428571428573</v>
      </c>
      <c r="J30" s="162">
        <v>1</v>
      </c>
      <c r="K30" s="162">
        <v>8</v>
      </c>
      <c r="L30" s="163">
        <v>47318</v>
      </c>
      <c r="M30" s="163">
        <v>10423</v>
      </c>
      <c r="N30" s="160">
        <v>44379</v>
      </c>
      <c r="O30" s="158" t="s">
        <v>53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7" ht="25.35" customHeight="1">
      <c r="A31" s="157">
        <v>17</v>
      </c>
      <c r="B31" s="157">
        <v>12</v>
      </c>
      <c r="C31" s="164" t="s">
        <v>166</v>
      </c>
      <c r="D31" s="163">
        <v>628.58000000000004</v>
      </c>
      <c r="E31" s="162">
        <v>3538.53</v>
      </c>
      <c r="F31" s="168">
        <f t="shared" si="2"/>
        <v>-0.82236126301034618</v>
      </c>
      <c r="G31" s="163">
        <v>94</v>
      </c>
      <c r="H31" s="162">
        <v>3</v>
      </c>
      <c r="I31" s="162">
        <f t="shared" si="3"/>
        <v>31.333333333333332</v>
      </c>
      <c r="J31" s="162">
        <v>1</v>
      </c>
      <c r="K31" s="162">
        <v>9</v>
      </c>
      <c r="L31" s="163">
        <v>216993</v>
      </c>
      <c r="M31" s="163">
        <v>34411</v>
      </c>
      <c r="N31" s="160">
        <v>44372</v>
      </c>
      <c r="O31" s="158" t="s">
        <v>53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7" ht="25.35" customHeight="1">
      <c r="A32" s="157">
        <v>18</v>
      </c>
      <c r="B32" s="157">
        <v>21</v>
      </c>
      <c r="C32" s="164" t="s">
        <v>123</v>
      </c>
      <c r="D32" s="163">
        <v>409.19</v>
      </c>
      <c r="E32" s="162">
        <v>466.4</v>
      </c>
      <c r="F32" s="168">
        <f t="shared" si="2"/>
        <v>-0.12266295025728985</v>
      </c>
      <c r="G32" s="163">
        <v>61</v>
      </c>
      <c r="H32" s="162">
        <v>3</v>
      </c>
      <c r="I32" s="162">
        <f t="shared" si="3"/>
        <v>20.333333333333332</v>
      </c>
      <c r="J32" s="162">
        <v>1</v>
      </c>
      <c r="K32" s="162">
        <v>12</v>
      </c>
      <c r="L32" s="163">
        <v>110210.48</v>
      </c>
      <c r="M32" s="163">
        <v>17595</v>
      </c>
      <c r="N32" s="160">
        <v>44351</v>
      </c>
      <c r="O32" s="158" t="s">
        <v>34</v>
      </c>
      <c r="P32" s="140"/>
      <c r="Q32" s="172"/>
      <c r="R32" s="172"/>
      <c r="S32" s="172"/>
      <c r="T32" s="172"/>
      <c r="U32" s="172"/>
      <c r="V32" s="173"/>
      <c r="W32" s="174"/>
      <c r="X32" s="174"/>
      <c r="Y32" s="139"/>
      <c r="Z32" s="173"/>
    </row>
    <row r="33" spans="1:27" ht="25.35" customHeight="1">
      <c r="A33" s="157">
        <v>19</v>
      </c>
      <c r="B33" s="167" t="s">
        <v>30</v>
      </c>
      <c r="C33" s="166" t="s">
        <v>47</v>
      </c>
      <c r="D33" s="163">
        <v>399.5</v>
      </c>
      <c r="E33" s="162" t="s">
        <v>30</v>
      </c>
      <c r="F33" s="162" t="s">
        <v>30</v>
      </c>
      <c r="G33" s="163">
        <v>207</v>
      </c>
      <c r="H33" s="162">
        <v>14</v>
      </c>
      <c r="I33" s="162">
        <f t="shared" si="3"/>
        <v>14.785714285714286</v>
      </c>
      <c r="J33" s="162">
        <v>4</v>
      </c>
      <c r="K33" s="162" t="s">
        <v>30</v>
      </c>
      <c r="L33" s="163">
        <v>68039.360000000001</v>
      </c>
      <c r="M33" s="163">
        <v>15016</v>
      </c>
      <c r="N33" s="160">
        <v>44113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7" ht="25.35" customHeight="1">
      <c r="A34" s="157">
        <v>20</v>
      </c>
      <c r="B34" s="157">
        <v>20</v>
      </c>
      <c r="C34" s="164" t="s">
        <v>126</v>
      </c>
      <c r="D34" s="163">
        <v>343.94</v>
      </c>
      <c r="E34" s="162">
        <v>571.5</v>
      </c>
      <c r="F34" s="168">
        <f>(D34-E34)/E34</f>
        <v>-0.39818022747156606</v>
      </c>
      <c r="G34" s="163">
        <v>76</v>
      </c>
      <c r="H34" s="162">
        <v>8</v>
      </c>
      <c r="I34" s="162">
        <f t="shared" si="3"/>
        <v>9.5</v>
      </c>
      <c r="J34" s="162">
        <v>1</v>
      </c>
      <c r="K34" s="162">
        <v>12</v>
      </c>
      <c r="L34" s="163">
        <v>82879</v>
      </c>
      <c r="M34" s="163">
        <v>18443</v>
      </c>
      <c r="N34" s="160">
        <v>44351</v>
      </c>
      <c r="O34" s="158" t="s">
        <v>53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3"/>
      <c r="Z34" s="174"/>
    </row>
    <row r="35" spans="1:27" ht="25.35" customHeight="1">
      <c r="A35" s="144"/>
      <c r="B35" s="144"/>
      <c r="C35" s="159" t="s">
        <v>86</v>
      </c>
      <c r="D35" s="145">
        <f>SUM(D22:D34)</f>
        <v>200602.67000000004</v>
      </c>
      <c r="E35" s="145">
        <f t="shared" ref="E35:G35" si="4">SUM(E22:E34)</f>
        <v>185801.35999999996</v>
      </c>
      <c r="F35" s="108">
        <f>(D35-E35)/E35</f>
        <v>7.9662011085387577E-2</v>
      </c>
      <c r="G35" s="145">
        <f t="shared" si="4"/>
        <v>37890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16</v>
      </c>
      <c r="C37" s="164" t="s">
        <v>218</v>
      </c>
      <c r="D37" s="163">
        <v>331.3</v>
      </c>
      <c r="E37" s="162">
        <v>949.59</v>
      </c>
      <c r="F37" s="168">
        <f>(D37-E37)/E37</f>
        <v>-0.65111258543160722</v>
      </c>
      <c r="G37" s="163">
        <v>49</v>
      </c>
      <c r="H37" s="162">
        <v>2</v>
      </c>
      <c r="I37" s="162">
        <f>G37/H37</f>
        <v>24.5</v>
      </c>
      <c r="J37" s="162">
        <v>1</v>
      </c>
      <c r="K37" s="162">
        <v>5</v>
      </c>
      <c r="L37" s="163">
        <v>31105</v>
      </c>
      <c r="M37" s="163">
        <v>5159</v>
      </c>
      <c r="N37" s="160">
        <v>44400</v>
      </c>
      <c r="O37" s="158" t="s">
        <v>53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7" ht="25.35" customHeight="1">
      <c r="A38" s="157">
        <v>22</v>
      </c>
      <c r="B38" s="157">
        <v>18</v>
      </c>
      <c r="C38" s="164" t="s">
        <v>191</v>
      </c>
      <c r="D38" s="163">
        <v>266.39999999999998</v>
      </c>
      <c r="E38" s="162">
        <v>823.7</v>
      </c>
      <c r="F38" s="168">
        <f>(D38-E38)/E38</f>
        <v>-0.67658127959208458</v>
      </c>
      <c r="G38" s="163">
        <v>40</v>
      </c>
      <c r="H38" s="162">
        <v>2</v>
      </c>
      <c r="I38" s="162">
        <f>G38/H38</f>
        <v>20</v>
      </c>
      <c r="J38" s="162">
        <v>1</v>
      </c>
      <c r="K38" s="162">
        <v>7</v>
      </c>
      <c r="L38" s="163">
        <v>88992</v>
      </c>
      <c r="M38" s="163">
        <v>13940</v>
      </c>
      <c r="N38" s="160">
        <v>44386</v>
      </c>
      <c r="O38" s="158" t="s">
        <v>32</v>
      </c>
      <c r="P38" s="140"/>
      <c r="Q38" s="172"/>
      <c r="R38" s="172"/>
      <c r="S38" s="172"/>
      <c r="T38" s="172"/>
      <c r="U38" s="172"/>
      <c r="V38" s="173"/>
      <c r="W38" s="173"/>
      <c r="X38" s="139"/>
      <c r="Y38" s="174"/>
      <c r="Z38" s="174"/>
    </row>
    <row r="39" spans="1:27" ht="25.35" customHeight="1">
      <c r="A39" s="157">
        <v>23</v>
      </c>
      <c r="B39" s="91">
        <v>22</v>
      </c>
      <c r="C39" s="164" t="s">
        <v>232</v>
      </c>
      <c r="D39" s="163">
        <v>158</v>
      </c>
      <c r="E39" s="162">
        <v>406.39</v>
      </c>
      <c r="F39" s="168">
        <f>(D39-E39)/E39</f>
        <v>-0.61121090578016191</v>
      </c>
      <c r="G39" s="163">
        <v>29</v>
      </c>
      <c r="H39" s="162">
        <v>7</v>
      </c>
      <c r="I39" s="162">
        <f>G39/H39</f>
        <v>4.1428571428571432</v>
      </c>
      <c r="J39" s="162">
        <v>2</v>
      </c>
      <c r="K39" s="162">
        <v>3</v>
      </c>
      <c r="L39" s="163">
        <v>3189</v>
      </c>
      <c r="M39" s="163">
        <v>560</v>
      </c>
      <c r="N39" s="160">
        <v>44414</v>
      </c>
      <c r="O39" s="158" t="s">
        <v>33</v>
      </c>
      <c r="P39" s="140"/>
      <c r="Q39" s="172"/>
      <c r="R39" s="172"/>
      <c r="S39" s="172"/>
      <c r="T39" s="172"/>
      <c r="U39" s="172"/>
      <c r="V39" s="173"/>
      <c r="W39" s="173"/>
      <c r="X39" s="174"/>
      <c r="Y39" s="174"/>
      <c r="Z39" s="139"/>
    </row>
    <row r="40" spans="1:27" ht="25.35" customHeight="1">
      <c r="A40" s="157">
        <v>24</v>
      </c>
      <c r="B40" s="157">
        <v>30</v>
      </c>
      <c r="C40" s="166" t="s">
        <v>99</v>
      </c>
      <c r="D40" s="163">
        <v>154.5</v>
      </c>
      <c r="E40" s="163">
        <v>100</v>
      </c>
      <c r="F40" s="168">
        <f>(D40-E40)/E40</f>
        <v>0.54500000000000004</v>
      </c>
      <c r="G40" s="163">
        <v>37</v>
      </c>
      <c r="H40" s="162" t="s">
        <v>30</v>
      </c>
      <c r="I40" s="162" t="s">
        <v>30</v>
      </c>
      <c r="J40" s="162">
        <v>2</v>
      </c>
      <c r="K40" s="162">
        <v>15</v>
      </c>
      <c r="L40" s="163">
        <v>5972.42</v>
      </c>
      <c r="M40" s="163">
        <v>1202</v>
      </c>
      <c r="N40" s="160">
        <v>44330</v>
      </c>
      <c r="O40" s="158" t="s">
        <v>100</v>
      </c>
      <c r="P40" s="78"/>
      <c r="Q40" s="172"/>
      <c r="R40" s="172"/>
      <c r="S40" s="172"/>
      <c r="T40" s="172"/>
      <c r="U40" s="173"/>
      <c r="V40" s="173"/>
      <c r="W40" s="174"/>
      <c r="X40" s="174"/>
      <c r="Y40" s="173"/>
      <c r="Z40" s="139"/>
      <c r="AA40" s="139"/>
    </row>
    <row r="41" spans="1:27" ht="25.35" customHeight="1">
      <c r="A41" s="157">
        <v>25</v>
      </c>
      <c r="B41" s="157">
        <v>25</v>
      </c>
      <c r="C41" s="164" t="s">
        <v>249</v>
      </c>
      <c r="D41" s="163">
        <v>144</v>
      </c>
      <c r="E41" s="162">
        <v>337.8</v>
      </c>
      <c r="F41" s="168">
        <f>(D41-E41)/E41</f>
        <v>-0.57371225577264651</v>
      </c>
      <c r="G41" s="163">
        <v>31</v>
      </c>
      <c r="H41" s="162" t="s">
        <v>30</v>
      </c>
      <c r="I41" s="162" t="s">
        <v>30</v>
      </c>
      <c r="J41" s="162">
        <v>4</v>
      </c>
      <c r="K41" s="162">
        <v>2</v>
      </c>
      <c r="L41" s="163">
        <v>481.8</v>
      </c>
      <c r="M41" s="163">
        <v>104</v>
      </c>
      <c r="N41" s="160">
        <v>44421</v>
      </c>
      <c r="O41" s="158" t="s">
        <v>100</v>
      </c>
      <c r="P41" s="140"/>
      <c r="R41" s="161"/>
      <c r="T41" s="140"/>
      <c r="U41" s="139"/>
      <c r="V41" s="139"/>
      <c r="W41" s="139"/>
      <c r="X41" s="139"/>
      <c r="Y41" s="139"/>
      <c r="Z41" s="140"/>
    </row>
    <row r="42" spans="1:27" ht="25.35" customHeight="1">
      <c r="A42" s="157">
        <v>26</v>
      </c>
      <c r="B42" s="167" t="s">
        <v>30</v>
      </c>
      <c r="C42" s="164" t="s">
        <v>165</v>
      </c>
      <c r="D42" s="163">
        <v>134</v>
      </c>
      <c r="E42" s="162" t="s">
        <v>30</v>
      </c>
      <c r="F42" s="162" t="s">
        <v>30</v>
      </c>
      <c r="G42" s="163">
        <v>69</v>
      </c>
      <c r="H42" s="165">
        <v>6</v>
      </c>
      <c r="I42" s="162">
        <f>G42/H42</f>
        <v>11.5</v>
      </c>
      <c r="J42" s="162">
        <v>2</v>
      </c>
      <c r="K42" s="162" t="s">
        <v>30</v>
      </c>
      <c r="L42" s="163">
        <v>73236.19</v>
      </c>
      <c r="M42" s="163">
        <v>15336</v>
      </c>
      <c r="N42" s="160">
        <v>44092</v>
      </c>
      <c r="O42" s="158" t="s">
        <v>34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39"/>
      <c r="Z42" s="174"/>
    </row>
    <row r="43" spans="1:27" ht="25.35" customHeight="1">
      <c r="A43" s="157">
        <v>27</v>
      </c>
      <c r="B43" s="157">
        <v>19</v>
      </c>
      <c r="C43" s="169" t="s">
        <v>233</v>
      </c>
      <c r="D43" s="163">
        <v>130</v>
      </c>
      <c r="E43" s="162">
        <v>580.79999999999995</v>
      </c>
      <c r="F43" s="168">
        <f>(D43-E43)/E43</f>
        <v>-0.77617079889807161</v>
      </c>
      <c r="G43" s="163">
        <v>28</v>
      </c>
      <c r="H43" s="162" t="s">
        <v>30</v>
      </c>
      <c r="I43" s="162" t="s">
        <v>30</v>
      </c>
      <c r="J43" s="162">
        <v>2</v>
      </c>
      <c r="K43" s="162">
        <v>3</v>
      </c>
      <c r="L43" s="163">
        <v>1735.61</v>
      </c>
      <c r="M43" s="163">
        <v>336</v>
      </c>
      <c r="N43" s="160">
        <v>44414</v>
      </c>
      <c r="O43" s="158" t="s">
        <v>234</v>
      </c>
      <c r="P43" s="140"/>
      <c r="R43" s="161"/>
      <c r="T43" s="140"/>
      <c r="U43" s="139"/>
      <c r="V43" s="139"/>
      <c r="W43" s="139"/>
      <c r="X43" s="140"/>
      <c r="Y43" s="139"/>
      <c r="Z43" s="139"/>
    </row>
    <row r="44" spans="1:27" ht="25.35" customHeight="1">
      <c r="A44" s="157">
        <v>28</v>
      </c>
      <c r="B44" s="167" t="s">
        <v>30</v>
      </c>
      <c r="C44" s="198" t="s">
        <v>52</v>
      </c>
      <c r="D44" s="163">
        <v>74.38</v>
      </c>
      <c r="E44" s="162" t="s">
        <v>30</v>
      </c>
      <c r="F44" s="168" t="e">
        <f t="shared" ref="F44:F50" si="5">(D44-E44)/E44</f>
        <v>#VALUE!</v>
      </c>
      <c r="G44" s="163">
        <v>14</v>
      </c>
      <c r="H44" s="165">
        <v>1</v>
      </c>
      <c r="I44" s="162">
        <f>G44/H44</f>
        <v>14</v>
      </c>
      <c r="J44" s="162">
        <v>1</v>
      </c>
      <c r="K44" s="162" t="s">
        <v>30</v>
      </c>
      <c r="L44" s="163">
        <v>43271</v>
      </c>
      <c r="M44" s="163">
        <v>9418</v>
      </c>
      <c r="N44" s="160">
        <v>44316</v>
      </c>
      <c r="O44" s="158" t="s">
        <v>32</v>
      </c>
      <c r="P44" s="78"/>
      <c r="Q44" s="172"/>
      <c r="R44" s="172"/>
      <c r="S44" s="172"/>
      <c r="T44" s="172"/>
      <c r="U44" s="173"/>
      <c r="V44" s="173"/>
      <c r="W44" s="174"/>
      <c r="X44" s="174"/>
      <c r="Y44" s="173"/>
      <c r="Z44" s="139"/>
    </row>
    <row r="45" spans="1:27" ht="25.35" customHeight="1">
      <c r="A45" s="157">
        <v>29</v>
      </c>
      <c r="B45" s="167" t="s">
        <v>30</v>
      </c>
      <c r="C45" s="164" t="s">
        <v>185</v>
      </c>
      <c r="D45" s="163">
        <v>65</v>
      </c>
      <c r="E45" s="162" t="s">
        <v>30</v>
      </c>
      <c r="F45" s="168" t="e">
        <f t="shared" si="5"/>
        <v>#VALUE!</v>
      </c>
      <c r="G45" s="163">
        <v>22</v>
      </c>
      <c r="H45" s="162">
        <v>3</v>
      </c>
      <c r="I45" s="162">
        <f>G45/H45</f>
        <v>7.333333333333333</v>
      </c>
      <c r="J45" s="162">
        <v>2</v>
      </c>
      <c r="K45" s="162" t="s">
        <v>30</v>
      </c>
      <c r="L45" s="163">
        <v>14714.43</v>
      </c>
      <c r="M45" s="163">
        <v>2560</v>
      </c>
      <c r="N45" s="160">
        <v>44379</v>
      </c>
      <c r="O45" s="158" t="s">
        <v>186</v>
      </c>
      <c r="P45" s="140"/>
      <c r="Q45" s="172"/>
      <c r="R45" s="172"/>
      <c r="S45" s="172"/>
      <c r="T45" s="172"/>
      <c r="U45" s="173"/>
      <c r="V45" s="173"/>
      <c r="W45" s="174"/>
      <c r="X45" s="173"/>
      <c r="Y45" s="174"/>
      <c r="Z45" s="139"/>
      <c r="AA45" s="139"/>
    </row>
    <row r="46" spans="1:27" ht="25.35" customHeight="1">
      <c r="A46" s="157">
        <v>30</v>
      </c>
      <c r="B46" s="167" t="s">
        <v>30</v>
      </c>
      <c r="C46" s="164" t="s">
        <v>66</v>
      </c>
      <c r="D46" s="163">
        <v>24</v>
      </c>
      <c r="E46" s="162" t="s">
        <v>30</v>
      </c>
      <c r="F46" s="168" t="e">
        <f t="shared" si="5"/>
        <v>#VALUE!</v>
      </c>
      <c r="G46" s="163">
        <v>14</v>
      </c>
      <c r="H46" s="165">
        <v>1</v>
      </c>
      <c r="I46" s="162">
        <f>G46/H46</f>
        <v>14</v>
      </c>
      <c r="J46" s="162">
        <v>1</v>
      </c>
      <c r="K46" s="162" t="s">
        <v>30</v>
      </c>
      <c r="L46" s="163">
        <v>49265</v>
      </c>
      <c r="M46" s="163">
        <v>9190</v>
      </c>
      <c r="N46" s="160">
        <v>43805</v>
      </c>
      <c r="O46" s="158" t="s">
        <v>43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117</v>
      </c>
      <c r="D47" s="145">
        <f>SUM(D35:D46)</f>
        <v>202084.25000000003</v>
      </c>
      <c r="E47" s="145">
        <f t="shared" ref="E47:G47" si="6">SUM(E35:E46)</f>
        <v>188999.63999999996</v>
      </c>
      <c r="F47" s="108">
        <f t="shared" si="5"/>
        <v>6.9230872609069918E-2</v>
      </c>
      <c r="G47" s="145">
        <f t="shared" si="6"/>
        <v>38223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162</v>
      </c>
      <c r="D49" s="163">
        <v>19</v>
      </c>
      <c r="E49" s="162" t="s">
        <v>30</v>
      </c>
      <c r="F49" s="162" t="s">
        <v>30</v>
      </c>
      <c r="G49" s="163">
        <v>3</v>
      </c>
      <c r="H49" s="162">
        <v>1</v>
      </c>
      <c r="I49" s="162">
        <f>G49/H49</f>
        <v>3</v>
      </c>
      <c r="J49" s="162">
        <v>1</v>
      </c>
      <c r="K49" s="162" t="s">
        <v>30</v>
      </c>
      <c r="L49" s="163">
        <v>11046.52</v>
      </c>
      <c r="M49" s="163">
        <v>2073</v>
      </c>
      <c r="N49" s="160">
        <v>44365</v>
      </c>
      <c r="O49" s="158" t="s">
        <v>43</v>
      </c>
      <c r="P49" s="140"/>
      <c r="R49" s="161"/>
      <c r="T49" s="140"/>
      <c r="U49" s="139"/>
      <c r="V49" s="139"/>
      <c r="W49" s="140"/>
      <c r="X49" s="139"/>
      <c r="Y49" s="139"/>
      <c r="Z49" s="139"/>
    </row>
    <row r="50" spans="1:26" ht="25.35" customHeight="1">
      <c r="A50" s="144"/>
      <c r="B50" s="144"/>
      <c r="C50" s="159" t="s">
        <v>118</v>
      </c>
      <c r="D50" s="145">
        <f>SUM(D47:D49)</f>
        <v>202103.25000000003</v>
      </c>
      <c r="E50" s="145">
        <f>SUM(E47:E49)</f>
        <v>188999.63999999996</v>
      </c>
      <c r="F50" s="108">
        <f t="shared" si="5"/>
        <v>6.9331401901083389E-2</v>
      </c>
      <c r="G50" s="145">
        <f>SUM(G47:G49)</f>
        <v>38226</v>
      </c>
      <c r="H50" s="145"/>
      <c r="I50" s="147"/>
      <c r="J50" s="146"/>
      <c r="K50" s="148"/>
      <c r="L50" s="149"/>
      <c r="M50" s="153"/>
      <c r="N50" s="150"/>
      <c r="O50" s="154"/>
    </row>
    <row r="51" spans="1:26" ht="23.1" customHeight="1"/>
    <row r="52" spans="1:26" ht="17.25" customHeight="1"/>
    <row r="65" spans="16:18">
      <c r="R65" s="140"/>
    </row>
    <row r="68" spans="16:18">
      <c r="P68" s="140"/>
    </row>
    <row r="72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zoomScale="60" zoomScaleNormal="60" workbookViewId="0">
      <selection activeCell="A39" sqref="A39:XFD39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1.441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242</v>
      </c>
      <c r="F1" s="2"/>
      <c r="G1" s="2"/>
      <c r="H1" s="2"/>
      <c r="I1" s="2"/>
    </row>
    <row r="2" spans="1:27" ht="19.5" customHeight="1">
      <c r="E2" s="2" t="s">
        <v>243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02"/>
      <c r="B5" s="202"/>
      <c r="C5" s="205" t="s">
        <v>0</v>
      </c>
      <c r="D5" s="3"/>
      <c r="E5" s="3"/>
      <c r="F5" s="205" t="s">
        <v>3</v>
      </c>
      <c r="G5" s="3"/>
      <c r="H5" s="205" t="s">
        <v>5</v>
      </c>
      <c r="I5" s="205" t="s">
        <v>6</v>
      </c>
      <c r="J5" s="205" t="s">
        <v>7</v>
      </c>
      <c r="K5" s="205" t="s">
        <v>8</v>
      </c>
      <c r="L5" s="205" t="s">
        <v>10</v>
      </c>
      <c r="M5" s="205" t="s">
        <v>9</v>
      </c>
      <c r="N5" s="205" t="s">
        <v>11</v>
      </c>
      <c r="O5" s="205" t="s">
        <v>12</v>
      </c>
    </row>
    <row r="6" spans="1:27">
      <c r="A6" s="203"/>
      <c r="B6" s="203"/>
      <c r="C6" s="206"/>
      <c r="D6" s="138" t="s">
        <v>240</v>
      </c>
      <c r="E6" s="138" t="s">
        <v>235</v>
      </c>
      <c r="F6" s="206"/>
      <c r="G6" s="138" t="s">
        <v>240</v>
      </c>
      <c r="H6" s="206"/>
      <c r="I6" s="206"/>
      <c r="J6" s="206"/>
      <c r="K6" s="206"/>
      <c r="L6" s="206"/>
      <c r="M6" s="206"/>
      <c r="N6" s="206"/>
      <c r="O6" s="206"/>
    </row>
    <row r="7" spans="1:27">
      <c r="A7" s="203"/>
      <c r="B7" s="203"/>
      <c r="C7" s="206"/>
      <c r="D7" s="138" t="s">
        <v>1</v>
      </c>
      <c r="E7" s="138" t="s">
        <v>1</v>
      </c>
      <c r="F7" s="206"/>
      <c r="G7" s="138" t="s">
        <v>4</v>
      </c>
      <c r="H7" s="206"/>
      <c r="I7" s="206"/>
      <c r="J7" s="206"/>
      <c r="K7" s="206"/>
      <c r="L7" s="206"/>
      <c r="M7" s="206"/>
      <c r="N7" s="206"/>
      <c r="O7" s="206"/>
    </row>
    <row r="8" spans="1:27" ht="18" customHeight="1" thickBot="1">
      <c r="A8" s="204"/>
      <c r="B8" s="204"/>
      <c r="C8" s="207"/>
      <c r="D8" s="5" t="s">
        <v>2</v>
      </c>
      <c r="E8" s="5" t="s">
        <v>2</v>
      </c>
      <c r="F8" s="207"/>
      <c r="G8" s="6"/>
      <c r="H8" s="207"/>
      <c r="I8" s="207"/>
      <c r="J8" s="207"/>
      <c r="K8" s="207"/>
      <c r="L8" s="207"/>
      <c r="M8" s="207"/>
      <c r="N8" s="207"/>
      <c r="O8" s="207"/>
      <c r="R8" s="8"/>
    </row>
    <row r="9" spans="1:27" ht="15" customHeight="1">
      <c r="A9" s="202"/>
      <c r="B9" s="202"/>
      <c r="C9" s="205" t="s">
        <v>13</v>
      </c>
      <c r="D9" s="189"/>
      <c r="E9" s="189"/>
      <c r="F9" s="205" t="s">
        <v>15</v>
      </c>
      <c r="G9" s="189"/>
      <c r="H9" s="9" t="s">
        <v>18</v>
      </c>
      <c r="I9" s="20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5" t="s">
        <v>26</v>
      </c>
      <c r="R9" s="8"/>
    </row>
    <row r="10" spans="1:27" ht="21.6">
      <c r="A10" s="203"/>
      <c r="B10" s="203"/>
      <c r="C10" s="206"/>
      <c r="D10" s="190" t="s">
        <v>241</v>
      </c>
      <c r="E10" s="190" t="s">
        <v>236</v>
      </c>
      <c r="F10" s="206"/>
      <c r="G10" s="190" t="s">
        <v>241</v>
      </c>
      <c r="H10" s="138" t="s">
        <v>17</v>
      </c>
      <c r="I10" s="20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06"/>
      <c r="R10" s="8"/>
    </row>
    <row r="11" spans="1:27">
      <c r="A11" s="203"/>
      <c r="B11" s="203"/>
      <c r="C11" s="206"/>
      <c r="D11" s="190" t="s">
        <v>14</v>
      </c>
      <c r="E11" s="138" t="s">
        <v>14</v>
      </c>
      <c r="F11" s="206"/>
      <c r="G11" s="190" t="s">
        <v>16</v>
      </c>
      <c r="H11" s="6"/>
      <c r="I11" s="206"/>
      <c r="J11" s="6"/>
      <c r="K11" s="6"/>
      <c r="L11" s="12" t="s">
        <v>2</v>
      </c>
      <c r="M11" s="138" t="s">
        <v>17</v>
      </c>
      <c r="N11" s="6"/>
      <c r="O11" s="206"/>
      <c r="R11" s="140"/>
      <c r="T11" s="140"/>
      <c r="U11" s="139"/>
    </row>
    <row r="12" spans="1:27" ht="15.6" customHeight="1" thickBot="1">
      <c r="A12" s="203"/>
      <c r="B12" s="204"/>
      <c r="C12" s="207"/>
      <c r="D12" s="191"/>
      <c r="E12" s="5" t="s">
        <v>2</v>
      </c>
      <c r="F12" s="207"/>
      <c r="G12" s="191" t="s">
        <v>17</v>
      </c>
      <c r="H12" s="32"/>
      <c r="I12" s="207"/>
      <c r="J12" s="32"/>
      <c r="K12" s="32"/>
      <c r="L12" s="32"/>
      <c r="M12" s="32"/>
      <c r="N12" s="32"/>
      <c r="O12" s="207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 t="s">
        <v>68</v>
      </c>
      <c r="C13" s="164" t="s">
        <v>239</v>
      </c>
      <c r="D13" s="163">
        <v>38690.5</v>
      </c>
      <c r="E13" s="162" t="s">
        <v>30</v>
      </c>
      <c r="F13" s="162" t="s">
        <v>30</v>
      </c>
      <c r="G13" s="163">
        <v>5938</v>
      </c>
      <c r="H13" s="162">
        <v>248</v>
      </c>
      <c r="I13" s="162">
        <f t="shared" ref="I13:I22" si="0">G13/H13</f>
        <v>23.943548387096776</v>
      </c>
      <c r="J13" s="162">
        <v>15</v>
      </c>
      <c r="K13" s="162">
        <v>1</v>
      </c>
      <c r="L13" s="163">
        <v>39548</v>
      </c>
      <c r="M13" s="163">
        <v>6081</v>
      </c>
      <c r="N13" s="160">
        <v>44421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3</v>
      </c>
      <c r="C14" s="164" t="s">
        <v>210</v>
      </c>
      <c r="D14" s="163">
        <v>26269.63</v>
      </c>
      <c r="E14" s="162">
        <v>40978.85</v>
      </c>
      <c r="F14" s="168">
        <f>(D14-E14)/E14</f>
        <v>-0.3589466273455697</v>
      </c>
      <c r="G14" s="163">
        <v>5653</v>
      </c>
      <c r="H14" s="162">
        <v>236</v>
      </c>
      <c r="I14" s="162">
        <f t="shared" si="0"/>
        <v>23.953389830508474</v>
      </c>
      <c r="J14" s="162">
        <v>14</v>
      </c>
      <c r="K14" s="162">
        <v>4</v>
      </c>
      <c r="L14" s="163">
        <v>168137</v>
      </c>
      <c r="M14" s="163">
        <v>36262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76" t="s">
        <v>68</v>
      </c>
      <c r="C15" s="164" t="s">
        <v>244</v>
      </c>
      <c r="D15" s="163">
        <v>22493.89</v>
      </c>
      <c r="E15" s="162" t="s">
        <v>30</v>
      </c>
      <c r="F15" s="162" t="s">
        <v>30</v>
      </c>
      <c r="G15" s="163">
        <v>3354</v>
      </c>
      <c r="H15" s="162">
        <v>184</v>
      </c>
      <c r="I15" s="162">
        <f t="shared" si="0"/>
        <v>18.228260869565219</v>
      </c>
      <c r="J15" s="162">
        <v>12</v>
      </c>
      <c r="K15" s="162">
        <v>1</v>
      </c>
      <c r="L15" s="163">
        <v>22493.89</v>
      </c>
      <c r="M15" s="163">
        <v>3354</v>
      </c>
      <c r="N15" s="160">
        <v>44421</v>
      </c>
      <c r="O15" s="158" t="s">
        <v>74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7" ht="25.35" customHeight="1">
      <c r="A16" s="157">
        <v>4</v>
      </c>
      <c r="B16" s="176">
        <v>1</v>
      </c>
      <c r="C16" s="164" t="s">
        <v>216</v>
      </c>
      <c r="D16" s="163">
        <v>17688.389999999996</v>
      </c>
      <c r="E16" s="162">
        <v>24762.870000000003</v>
      </c>
      <c r="F16" s="168">
        <f>(D16-E16)/E16</f>
        <v>-0.2856890174684924</v>
      </c>
      <c r="G16" s="163">
        <v>3866</v>
      </c>
      <c r="H16" s="162">
        <v>228</v>
      </c>
      <c r="I16" s="162">
        <f t="shared" si="0"/>
        <v>16.956140350877192</v>
      </c>
      <c r="J16" s="162">
        <v>14</v>
      </c>
      <c r="K16" s="162">
        <v>3</v>
      </c>
      <c r="L16" s="163">
        <v>150597.10999999996</v>
      </c>
      <c r="M16" s="163">
        <v>23656</v>
      </c>
      <c r="N16" s="160">
        <v>44407</v>
      </c>
      <c r="O16" s="158" t="s">
        <v>215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7" ht="25.35" customHeight="1">
      <c r="A17" s="157">
        <v>5</v>
      </c>
      <c r="B17" s="176">
        <v>2</v>
      </c>
      <c r="C17" s="164" t="s">
        <v>228</v>
      </c>
      <c r="D17" s="163">
        <v>16944.009999999998</v>
      </c>
      <c r="E17" s="162">
        <v>48833.64</v>
      </c>
      <c r="F17" s="168">
        <f>(D17-E17)/E17</f>
        <v>-0.65302586495702553</v>
      </c>
      <c r="G17" s="163">
        <v>2736</v>
      </c>
      <c r="H17" s="162">
        <v>152</v>
      </c>
      <c r="I17" s="162">
        <f t="shared" si="0"/>
        <v>18</v>
      </c>
      <c r="J17" s="162">
        <v>11</v>
      </c>
      <c r="K17" s="162">
        <v>2</v>
      </c>
      <c r="L17" s="163">
        <v>70582.990000000005</v>
      </c>
      <c r="M17" s="163">
        <v>10489</v>
      </c>
      <c r="N17" s="160">
        <v>44414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3"/>
      <c r="Z17" s="174"/>
    </row>
    <row r="18" spans="1:27" ht="25.35" customHeight="1">
      <c r="A18" s="157">
        <v>6</v>
      </c>
      <c r="B18" s="176" t="s">
        <v>68</v>
      </c>
      <c r="C18" s="164" t="s">
        <v>245</v>
      </c>
      <c r="D18" s="163">
        <v>15696.759999999997</v>
      </c>
      <c r="E18" s="162" t="s">
        <v>30</v>
      </c>
      <c r="F18" s="162" t="s">
        <v>30</v>
      </c>
      <c r="G18" s="163">
        <v>2787</v>
      </c>
      <c r="H18" s="162">
        <v>207</v>
      </c>
      <c r="I18" s="162">
        <f t="shared" si="0"/>
        <v>13.463768115942029</v>
      </c>
      <c r="J18" s="162">
        <v>20</v>
      </c>
      <c r="K18" s="162">
        <v>1</v>
      </c>
      <c r="L18" s="163">
        <v>15696.759999999997</v>
      </c>
      <c r="M18" s="163">
        <v>2787</v>
      </c>
      <c r="N18" s="160">
        <v>44421</v>
      </c>
      <c r="O18" s="158" t="s">
        <v>246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7" ht="25.35" customHeight="1">
      <c r="A19" s="157">
        <v>7</v>
      </c>
      <c r="B19" s="176">
        <v>4</v>
      </c>
      <c r="C19" s="164" t="s">
        <v>194</v>
      </c>
      <c r="D19" s="163">
        <v>9348.8700000000008</v>
      </c>
      <c r="E19" s="162">
        <v>16187.86</v>
      </c>
      <c r="F19" s="168">
        <f>(D19-E19)/E19</f>
        <v>-0.42247647311009606</v>
      </c>
      <c r="G19" s="163">
        <v>1965</v>
      </c>
      <c r="H19" s="162">
        <v>100</v>
      </c>
      <c r="I19" s="162">
        <f t="shared" si="0"/>
        <v>19.649999999999999</v>
      </c>
      <c r="J19" s="162">
        <v>8</v>
      </c>
      <c r="K19" s="162">
        <v>5</v>
      </c>
      <c r="L19" s="163">
        <v>138468.51</v>
      </c>
      <c r="M19" s="163">
        <v>28422</v>
      </c>
      <c r="N19" s="160">
        <v>44393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7" ht="25.35" customHeight="1">
      <c r="A20" s="157">
        <v>8</v>
      </c>
      <c r="B20" s="176">
        <v>6</v>
      </c>
      <c r="C20" s="164" t="s">
        <v>230</v>
      </c>
      <c r="D20" s="163">
        <v>8151.94</v>
      </c>
      <c r="E20" s="162">
        <v>14329.59</v>
      </c>
      <c r="F20" s="168">
        <f>(D20-E20)/E20</f>
        <v>-0.43111142747280279</v>
      </c>
      <c r="G20" s="163">
        <v>1997</v>
      </c>
      <c r="H20" s="162">
        <v>143</v>
      </c>
      <c r="I20" s="162">
        <f t="shared" si="0"/>
        <v>13.965034965034965</v>
      </c>
      <c r="J20" s="162">
        <v>16</v>
      </c>
      <c r="K20" s="162">
        <v>2</v>
      </c>
      <c r="L20" s="163">
        <v>22813.53</v>
      </c>
      <c r="M20" s="163">
        <v>5419</v>
      </c>
      <c r="N20" s="160">
        <v>44414</v>
      </c>
      <c r="O20" s="158" t="s">
        <v>27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  <c r="AA20" s="139"/>
    </row>
    <row r="21" spans="1:27" ht="25.35" customHeight="1">
      <c r="A21" s="157">
        <v>9</v>
      </c>
      <c r="B21" s="176" t="s">
        <v>68</v>
      </c>
      <c r="C21" s="164" t="s">
        <v>247</v>
      </c>
      <c r="D21" s="163">
        <v>5356.96</v>
      </c>
      <c r="E21" s="162" t="s">
        <v>30</v>
      </c>
      <c r="F21" s="162" t="s">
        <v>30</v>
      </c>
      <c r="G21" s="163">
        <v>1135</v>
      </c>
      <c r="H21" s="162">
        <v>60</v>
      </c>
      <c r="I21" s="162">
        <f t="shared" si="0"/>
        <v>18.916666666666668</v>
      </c>
      <c r="J21" s="162">
        <v>14</v>
      </c>
      <c r="K21" s="162">
        <v>1</v>
      </c>
      <c r="L21" s="163">
        <v>5356.96</v>
      </c>
      <c r="M21" s="163">
        <v>1135</v>
      </c>
      <c r="N21" s="160">
        <v>44421</v>
      </c>
      <c r="O21" s="154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77">
        <v>5</v>
      </c>
      <c r="C22" s="169" t="s">
        <v>220</v>
      </c>
      <c r="D22" s="163">
        <v>4960.95</v>
      </c>
      <c r="E22" s="162">
        <v>15753.12</v>
      </c>
      <c r="F22" s="168">
        <f>(D22-E22)/E22</f>
        <v>-0.68508143148785772</v>
      </c>
      <c r="G22" s="163">
        <v>903</v>
      </c>
      <c r="H22" s="162">
        <v>86</v>
      </c>
      <c r="I22" s="162">
        <f t="shared" si="0"/>
        <v>10.5</v>
      </c>
      <c r="J22" s="162">
        <v>7</v>
      </c>
      <c r="K22" s="162">
        <v>3</v>
      </c>
      <c r="L22" s="163">
        <v>41433</v>
      </c>
      <c r="M22" s="163">
        <v>7354</v>
      </c>
      <c r="N22" s="160">
        <v>44407</v>
      </c>
      <c r="O22" s="158" t="s">
        <v>32</v>
      </c>
      <c r="P22" s="140"/>
      <c r="R22" s="161"/>
      <c r="T22" s="140"/>
      <c r="U22" s="139"/>
      <c r="V22" s="139"/>
      <c r="W22" s="140"/>
      <c r="X22" s="139"/>
      <c r="Y22" s="139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165601.9</v>
      </c>
      <c r="E23" s="145">
        <f t="shared" ref="E23:G23" si="1">SUM(E13:E22)</f>
        <v>160845.93</v>
      </c>
      <c r="F23" s="171">
        <f>(D23-E23)/E23</f>
        <v>2.9568482087174983E-2</v>
      </c>
      <c r="G23" s="145">
        <f t="shared" si="1"/>
        <v>30334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7">
        <v>7</v>
      </c>
      <c r="C25" s="164" t="s">
        <v>195</v>
      </c>
      <c r="D25" s="163">
        <v>4849.3599999999997</v>
      </c>
      <c r="E25" s="162">
        <v>12145.51</v>
      </c>
      <c r="F25" s="168">
        <f>(D25-E25)/E25</f>
        <v>-0.60072817032796488</v>
      </c>
      <c r="G25" s="163">
        <v>753</v>
      </c>
      <c r="H25" s="162">
        <v>32</v>
      </c>
      <c r="I25" s="162">
        <f t="shared" ref="I25:I32" si="2">G25/H25</f>
        <v>23.53125</v>
      </c>
      <c r="J25" s="162">
        <v>5</v>
      </c>
      <c r="K25" s="162">
        <v>5</v>
      </c>
      <c r="L25" s="163">
        <v>77139.38</v>
      </c>
      <c r="M25" s="163">
        <v>12372</v>
      </c>
      <c r="N25" s="160">
        <v>44393</v>
      </c>
      <c r="O25" s="154" t="s">
        <v>74</v>
      </c>
      <c r="P25" s="140"/>
      <c r="R25" s="161"/>
      <c r="T25" s="140"/>
      <c r="U25" s="139"/>
      <c r="V25" s="139"/>
      <c r="W25" s="140"/>
      <c r="X25" s="139"/>
      <c r="Y25" s="139"/>
      <c r="Z25" s="139"/>
    </row>
    <row r="26" spans="1:27" ht="25.35" customHeight="1">
      <c r="A26" s="157">
        <v>12</v>
      </c>
      <c r="B26" s="176">
        <v>9</v>
      </c>
      <c r="C26" s="164" t="s">
        <v>166</v>
      </c>
      <c r="D26" s="163">
        <v>3538.53</v>
      </c>
      <c r="E26" s="162">
        <v>8706.26</v>
      </c>
      <c r="F26" s="168">
        <f>(D26-E26)/E26</f>
        <v>-0.59356486022700905</v>
      </c>
      <c r="G26" s="163">
        <v>559</v>
      </c>
      <c r="H26" s="162">
        <v>35</v>
      </c>
      <c r="I26" s="162">
        <f t="shared" si="2"/>
        <v>15.971428571428572</v>
      </c>
      <c r="J26" s="162">
        <v>5</v>
      </c>
      <c r="K26" s="162">
        <v>8</v>
      </c>
      <c r="L26" s="163">
        <v>216364</v>
      </c>
      <c r="M26" s="163">
        <v>34317</v>
      </c>
      <c r="N26" s="160">
        <v>44372</v>
      </c>
      <c r="O26" s="158" t="s">
        <v>53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39"/>
      <c r="Z26" s="174"/>
    </row>
    <row r="27" spans="1:27" ht="25.35" customHeight="1">
      <c r="A27" s="157">
        <v>13</v>
      </c>
      <c r="B27" s="176">
        <v>13</v>
      </c>
      <c r="C27" s="164" t="s">
        <v>182</v>
      </c>
      <c r="D27" s="163">
        <v>1424.8</v>
      </c>
      <c r="E27" s="162">
        <v>1241.07</v>
      </c>
      <c r="F27" s="168">
        <f>(D27-E27)/E27</f>
        <v>0.14804160925652865</v>
      </c>
      <c r="G27" s="163">
        <v>317</v>
      </c>
      <c r="H27" s="162">
        <v>29</v>
      </c>
      <c r="I27" s="162">
        <f t="shared" si="2"/>
        <v>10.931034482758621</v>
      </c>
      <c r="J27" s="162">
        <v>4</v>
      </c>
      <c r="K27" s="162">
        <v>7</v>
      </c>
      <c r="L27" s="163">
        <v>46008</v>
      </c>
      <c r="M27" s="163">
        <v>10135</v>
      </c>
      <c r="N27" s="160">
        <v>44379</v>
      </c>
      <c r="O27" s="158" t="s">
        <v>53</v>
      </c>
      <c r="P27" s="140"/>
      <c r="Q27" s="172"/>
      <c r="R27" s="172"/>
      <c r="S27" s="172"/>
      <c r="T27" s="172"/>
      <c r="U27" s="173"/>
      <c r="V27" s="173"/>
      <c r="W27" s="174"/>
      <c r="X27" s="173"/>
      <c r="Y27" s="139"/>
      <c r="Z27" s="174"/>
    </row>
    <row r="28" spans="1:27" ht="25.35" customHeight="1">
      <c r="A28" s="157">
        <v>14</v>
      </c>
      <c r="B28" s="176" t="s">
        <v>40</v>
      </c>
      <c r="C28" s="164" t="s">
        <v>250</v>
      </c>
      <c r="D28" s="163">
        <v>1162.32</v>
      </c>
      <c r="E28" s="162" t="s">
        <v>30</v>
      </c>
      <c r="F28" s="162" t="s">
        <v>30</v>
      </c>
      <c r="G28" s="163">
        <v>203</v>
      </c>
      <c r="H28" s="162">
        <v>8</v>
      </c>
      <c r="I28" s="162">
        <f t="shared" si="2"/>
        <v>25.375</v>
      </c>
      <c r="J28" s="162">
        <v>8</v>
      </c>
      <c r="K28" s="162">
        <v>0</v>
      </c>
      <c r="L28" s="163">
        <v>1162.32</v>
      </c>
      <c r="M28" s="163">
        <v>203</v>
      </c>
      <c r="N28" s="160" t="s">
        <v>193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3"/>
      <c r="Y28" s="139"/>
      <c r="Z28" s="174"/>
    </row>
    <row r="29" spans="1:27" ht="25.35" customHeight="1">
      <c r="A29" s="157">
        <v>15</v>
      </c>
      <c r="B29" s="176">
        <v>8</v>
      </c>
      <c r="C29" s="164" t="s">
        <v>231</v>
      </c>
      <c r="D29" s="163">
        <v>1076.79</v>
      </c>
      <c r="E29" s="162">
        <v>9941.41</v>
      </c>
      <c r="F29" s="168">
        <f>(D29-E29)/E29</f>
        <v>-0.89168639056230448</v>
      </c>
      <c r="G29" s="163">
        <v>173</v>
      </c>
      <c r="H29" s="162">
        <v>23</v>
      </c>
      <c r="I29" s="162">
        <f t="shared" si="2"/>
        <v>7.5217391304347823</v>
      </c>
      <c r="J29" s="162">
        <v>7</v>
      </c>
      <c r="K29" s="162">
        <v>2</v>
      </c>
      <c r="L29" s="163">
        <v>11018</v>
      </c>
      <c r="M29" s="163">
        <v>1715</v>
      </c>
      <c r="N29" s="160">
        <v>44414</v>
      </c>
      <c r="O29" s="158" t="s">
        <v>33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7" ht="25.35" customHeight="1">
      <c r="A30" s="157">
        <v>16</v>
      </c>
      <c r="B30" s="176">
        <v>10</v>
      </c>
      <c r="C30" s="164" t="s">
        <v>218</v>
      </c>
      <c r="D30" s="163">
        <v>949.59</v>
      </c>
      <c r="E30" s="162">
        <v>5420.53</v>
      </c>
      <c r="F30" s="168">
        <f>(D30-E30)/E30</f>
        <v>-0.82481602352537475</v>
      </c>
      <c r="G30" s="163">
        <v>157</v>
      </c>
      <c r="H30" s="162">
        <v>11</v>
      </c>
      <c r="I30" s="162">
        <f t="shared" si="2"/>
        <v>14.272727272727273</v>
      </c>
      <c r="J30" s="162">
        <v>4</v>
      </c>
      <c r="K30" s="162">
        <v>4</v>
      </c>
      <c r="L30" s="163">
        <v>30774</v>
      </c>
      <c r="M30" s="163">
        <v>5110</v>
      </c>
      <c r="N30" s="160">
        <v>44400</v>
      </c>
      <c r="O30" s="158" t="s">
        <v>53</v>
      </c>
      <c r="P30" s="78"/>
      <c r="Q30" s="172"/>
      <c r="R30" s="172"/>
      <c r="S30" s="172"/>
      <c r="T30" s="172"/>
      <c r="U30" s="173"/>
      <c r="V30" s="173"/>
      <c r="W30" s="174"/>
      <c r="X30" s="173"/>
      <c r="Y30" s="174"/>
      <c r="Z30" s="139"/>
      <c r="AA30" s="139"/>
    </row>
    <row r="31" spans="1:27" ht="25.35" customHeight="1">
      <c r="A31" s="157">
        <v>17</v>
      </c>
      <c r="B31" s="177" t="s">
        <v>40</v>
      </c>
      <c r="C31" s="164" t="s">
        <v>248</v>
      </c>
      <c r="D31" s="163">
        <v>939</v>
      </c>
      <c r="E31" s="162" t="s">
        <v>30</v>
      </c>
      <c r="F31" s="162" t="s">
        <v>30</v>
      </c>
      <c r="G31" s="163">
        <v>203</v>
      </c>
      <c r="H31" s="162">
        <v>2</v>
      </c>
      <c r="I31" s="162">
        <f t="shared" si="2"/>
        <v>101.5</v>
      </c>
      <c r="J31" s="162">
        <v>2</v>
      </c>
      <c r="K31" s="162">
        <v>0</v>
      </c>
      <c r="L31" s="163">
        <v>939</v>
      </c>
      <c r="M31" s="163">
        <v>203</v>
      </c>
      <c r="N31" s="160" t="s">
        <v>193</v>
      </c>
      <c r="O31" s="154" t="s">
        <v>114</v>
      </c>
      <c r="P31" s="140"/>
      <c r="Q31" s="172"/>
      <c r="R31" s="172"/>
      <c r="S31" s="172"/>
      <c r="T31" s="172"/>
      <c r="U31" s="172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11</v>
      </c>
      <c r="C32" s="164" t="s">
        <v>191</v>
      </c>
      <c r="D32" s="163">
        <v>823.7</v>
      </c>
      <c r="E32" s="162">
        <v>3031.62</v>
      </c>
      <c r="F32" s="168">
        <f>(D32-E32)/E32</f>
        <v>-0.7282970820881246</v>
      </c>
      <c r="G32" s="163">
        <v>133</v>
      </c>
      <c r="H32" s="162">
        <v>17</v>
      </c>
      <c r="I32" s="162">
        <f t="shared" si="2"/>
        <v>7.8235294117647056</v>
      </c>
      <c r="J32" s="162">
        <v>2</v>
      </c>
      <c r="K32" s="162">
        <v>6</v>
      </c>
      <c r="L32" s="163">
        <v>88726</v>
      </c>
      <c r="M32" s="163">
        <v>13900</v>
      </c>
      <c r="N32" s="160">
        <v>44386</v>
      </c>
      <c r="O32" s="158" t="s">
        <v>32</v>
      </c>
      <c r="P32" s="140"/>
      <c r="R32" s="161"/>
      <c r="T32" s="140"/>
      <c r="U32" s="139"/>
      <c r="V32" s="139"/>
      <c r="W32" s="139"/>
      <c r="X32" s="139"/>
      <c r="Y32" s="139"/>
      <c r="Z32" s="140"/>
    </row>
    <row r="33" spans="1:27" ht="25.35" customHeight="1">
      <c r="A33" s="157">
        <v>19</v>
      </c>
      <c r="B33" s="176">
        <v>14</v>
      </c>
      <c r="C33" s="164" t="s">
        <v>233</v>
      </c>
      <c r="D33" s="163">
        <v>580.79999999999995</v>
      </c>
      <c r="E33" s="162">
        <v>1024.81</v>
      </c>
      <c r="F33" s="168">
        <f>(D33-E33)/E33</f>
        <v>-0.4332607995628458</v>
      </c>
      <c r="G33" s="163">
        <v>122</v>
      </c>
      <c r="H33" s="162" t="s">
        <v>30</v>
      </c>
      <c r="I33" s="162" t="s">
        <v>30</v>
      </c>
      <c r="J33" s="162">
        <v>5</v>
      </c>
      <c r="K33" s="162">
        <v>2</v>
      </c>
      <c r="L33" s="163">
        <v>1605.61</v>
      </c>
      <c r="M33" s="163">
        <v>308</v>
      </c>
      <c r="N33" s="160">
        <v>44414</v>
      </c>
      <c r="O33" s="158" t="s">
        <v>234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7" ht="25.35" customHeight="1">
      <c r="A34" s="157">
        <v>20</v>
      </c>
      <c r="B34" s="176">
        <v>20</v>
      </c>
      <c r="C34" s="169" t="s">
        <v>126</v>
      </c>
      <c r="D34" s="163">
        <v>571.5</v>
      </c>
      <c r="E34" s="162">
        <v>332.9</v>
      </c>
      <c r="F34" s="168">
        <f>(D34-E34)/E34</f>
        <v>0.71673175127665978</v>
      </c>
      <c r="G34" s="163">
        <v>135</v>
      </c>
      <c r="H34" s="162">
        <v>14</v>
      </c>
      <c r="I34" s="162">
        <f>G34/H34</f>
        <v>9.6428571428571423</v>
      </c>
      <c r="J34" s="162">
        <v>1</v>
      </c>
      <c r="K34" s="162">
        <v>11</v>
      </c>
      <c r="L34" s="163">
        <v>82535</v>
      </c>
      <c r="M34" s="163">
        <v>18367</v>
      </c>
      <c r="N34" s="160">
        <v>44351</v>
      </c>
      <c r="O34" s="158" t="s">
        <v>53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7" ht="25.35" customHeight="1">
      <c r="A35" s="144"/>
      <c r="B35" s="144"/>
      <c r="C35" s="159" t="s">
        <v>86</v>
      </c>
      <c r="D35" s="145">
        <f>SUM(D23:D34)</f>
        <v>181518.28999999998</v>
      </c>
      <c r="E35" s="145">
        <f t="shared" ref="E35:G35" si="3">SUM(E23:E34)</f>
        <v>202690.04</v>
      </c>
      <c r="F35" s="171">
        <f>(D35-E35)/E35</f>
        <v>-0.10445382516082205</v>
      </c>
      <c r="G35" s="145">
        <f t="shared" si="3"/>
        <v>33089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15</v>
      </c>
      <c r="C37" s="164" t="s">
        <v>123</v>
      </c>
      <c r="D37" s="163">
        <v>466.4</v>
      </c>
      <c r="E37" s="162">
        <v>995.19</v>
      </c>
      <c r="F37" s="168">
        <f>(D37-E37)/E37</f>
        <v>-0.53134577316894271</v>
      </c>
      <c r="G37" s="163">
        <v>70</v>
      </c>
      <c r="H37" s="162">
        <v>4</v>
      </c>
      <c r="I37" s="162">
        <f>G37/H37</f>
        <v>17.5</v>
      </c>
      <c r="J37" s="162">
        <v>1</v>
      </c>
      <c r="K37" s="162">
        <v>11</v>
      </c>
      <c r="L37" s="163">
        <v>109801.29</v>
      </c>
      <c r="M37" s="163">
        <v>17534</v>
      </c>
      <c r="N37" s="160">
        <v>44351</v>
      </c>
      <c r="O37" s="158" t="s">
        <v>34</v>
      </c>
      <c r="P37" s="78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7" ht="25.35" customHeight="1">
      <c r="A38" s="157">
        <v>22</v>
      </c>
      <c r="B38" s="176">
        <v>12</v>
      </c>
      <c r="C38" s="164" t="s">
        <v>232</v>
      </c>
      <c r="D38" s="163">
        <v>406.39</v>
      </c>
      <c r="E38" s="162">
        <v>2624.3</v>
      </c>
      <c r="F38" s="168">
        <f>(D38-E38)/E38</f>
        <v>-0.84514346682924979</v>
      </c>
      <c r="G38" s="163">
        <v>71</v>
      </c>
      <c r="H38" s="162">
        <v>11</v>
      </c>
      <c r="I38" s="162">
        <f>G38/H38</f>
        <v>6.4545454545454541</v>
      </c>
      <c r="J38" s="162">
        <v>4</v>
      </c>
      <c r="K38" s="162">
        <v>2</v>
      </c>
      <c r="L38" s="163">
        <v>3031</v>
      </c>
      <c r="M38" s="163">
        <v>531</v>
      </c>
      <c r="N38" s="160">
        <v>44414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4"/>
      <c r="Y38" s="173"/>
      <c r="Z38" s="139"/>
      <c r="AA38" s="139"/>
    </row>
    <row r="39" spans="1:27" ht="25.35" customHeight="1">
      <c r="A39" s="157">
        <v>23</v>
      </c>
      <c r="B39" s="176">
        <v>17</v>
      </c>
      <c r="C39" s="178" t="s">
        <v>173</v>
      </c>
      <c r="D39" s="163">
        <v>352.1</v>
      </c>
      <c r="E39" s="162">
        <v>642.9</v>
      </c>
      <c r="F39" s="168">
        <f>(D39-E39)/E39</f>
        <v>-0.45232540052885356</v>
      </c>
      <c r="G39" s="163">
        <v>104</v>
      </c>
      <c r="H39" s="162">
        <v>10</v>
      </c>
      <c r="I39" s="162">
        <f>G39/H39</f>
        <v>10.4</v>
      </c>
      <c r="J39" s="162">
        <v>2</v>
      </c>
      <c r="K39" s="162">
        <v>8</v>
      </c>
      <c r="L39" s="163">
        <v>46988.85</v>
      </c>
      <c r="M39" s="163">
        <v>10629</v>
      </c>
      <c r="N39" s="160">
        <v>44372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74"/>
      <c r="X39" s="174"/>
      <c r="Y39" s="173"/>
      <c r="Z39" s="139"/>
      <c r="AA39" s="139"/>
    </row>
    <row r="40" spans="1:27" ht="25.35" customHeight="1">
      <c r="A40" s="157">
        <v>24</v>
      </c>
      <c r="B40" s="162" t="s">
        <v>30</v>
      </c>
      <c r="C40" s="166" t="s">
        <v>219</v>
      </c>
      <c r="D40" s="163">
        <v>339</v>
      </c>
      <c r="E40" s="162" t="s">
        <v>30</v>
      </c>
      <c r="F40" s="162" t="s">
        <v>30</v>
      </c>
      <c r="G40" s="163">
        <v>175</v>
      </c>
      <c r="H40" s="165">
        <v>12</v>
      </c>
      <c r="I40" s="162">
        <f>G40/H40</f>
        <v>14.583333333333334</v>
      </c>
      <c r="J40" s="162">
        <v>3</v>
      </c>
      <c r="K40" s="162" t="s">
        <v>30</v>
      </c>
      <c r="L40" s="163">
        <v>87559</v>
      </c>
      <c r="M40" s="163">
        <v>18538</v>
      </c>
      <c r="N40" s="160">
        <v>44008</v>
      </c>
      <c r="O40" s="158" t="s">
        <v>114</v>
      </c>
      <c r="P40" s="140"/>
      <c r="Q40" s="172"/>
      <c r="R40" s="172"/>
      <c r="S40" s="172"/>
      <c r="T40" s="172"/>
      <c r="U40" s="172"/>
      <c r="V40" s="173"/>
      <c r="W40" s="139"/>
      <c r="X40" s="174"/>
      <c r="Y40" s="174"/>
      <c r="Z40" s="173"/>
    </row>
    <row r="41" spans="1:27" ht="25.35" customHeight="1">
      <c r="A41" s="157">
        <v>25</v>
      </c>
      <c r="B41" s="176" t="s">
        <v>68</v>
      </c>
      <c r="C41" s="164" t="s">
        <v>249</v>
      </c>
      <c r="D41" s="163">
        <v>337.8</v>
      </c>
      <c r="E41" s="162" t="s">
        <v>30</v>
      </c>
      <c r="F41" s="162" t="s">
        <v>30</v>
      </c>
      <c r="G41" s="163">
        <v>73</v>
      </c>
      <c r="H41" s="162" t="s">
        <v>30</v>
      </c>
      <c r="I41" s="162" t="s">
        <v>30</v>
      </c>
      <c r="J41" s="162">
        <v>5</v>
      </c>
      <c r="K41" s="162">
        <v>1</v>
      </c>
      <c r="L41" s="163">
        <v>337.8</v>
      </c>
      <c r="M41" s="163">
        <v>73</v>
      </c>
      <c r="N41" s="160">
        <v>44421</v>
      </c>
      <c r="O41" s="158" t="s">
        <v>100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62" t="s">
        <v>30</v>
      </c>
      <c r="C42" s="166" t="s">
        <v>164</v>
      </c>
      <c r="D42" s="163">
        <v>302</v>
      </c>
      <c r="E42" s="162" t="s">
        <v>30</v>
      </c>
      <c r="F42" s="162" t="s">
        <v>30</v>
      </c>
      <c r="G42" s="163">
        <v>155</v>
      </c>
      <c r="H42" s="165">
        <v>8</v>
      </c>
      <c r="I42" s="162">
        <f>G42/H42</f>
        <v>19.375</v>
      </c>
      <c r="J42" s="162">
        <v>2</v>
      </c>
      <c r="K42" s="162" t="s">
        <v>30</v>
      </c>
      <c r="L42" s="163">
        <v>24833</v>
      </c>
      <c r="M42" s="163">
        <v>5572</v>
      </c>
      <c r="N42" s="160">
        <v>44099</v>
      </c>
      <c r="O42" s="158" t="s">
        <v>43</v>
      </c>
      <c r="P42" s="78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67" t="s">
        <v>30</v>
      </c>
      <c r="C43" s="166" t="s">
        <v>197</v>
      </c>
      <c r="D43" s="163">
        <v>247</v>
      </c>
      <c r="E43" s="162" t="s">
        <v>30</v>
      </c>
      <c r="F43" s="162" t="s">
        <v>30</v>
      </c>
      <c r="G43" s="163">
        <v>129</v>
      </c>
      <c r="H43" s="165">
        <v>9</v>
      </c>
      <c r="I43" s="162">
        <f>G43/H43</f>
        <v>14.333333333333334</v>
      </c>
      <c r="J43" s="162">
        <v>3</v>
      </c>
      <c r="K43" s="162" t="s">
        <v>30</v>
      </c>
      <c r="L43" s="163">
        <v>136398</v>
      </c>
      <c r="M43" s="163">
        <v>28242</v>
      </c>
      <c r="N43" s="160">
        <v>43896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3"/>
      <c r="X43" s="174"/>
      <c r="Y43" s="139"/>
      <c r="Z43" s="174"/>
    </row>
    <row r="44" spans="1:27" ht="25.35" customHeight="1">
      <c r="A44" s="157">
        <v>28</v>
      </c>
      <c r="B44" s="167" t="s">
        <v>30</v>
      </c>
      <c r="C44" s="164" t="s">
        <v>174</v>
      </c>
      <c r="D44" s="163">
        <v>234.49</v>
      </c>
      <c r="E44" s="162" t="s">
        <v>30</v>
      </c>
      <c r="F44" s="162" t="s">
        <v>30</v>
      </c>
      <c r="G44" s="163">
        <v>126</v>
      </c>
      <c r="H44" s="162">
        <v>7</v>
      </c>
      <c r="I44" s="162">
        <f>G44/H44</f>
        <v>18</v>
      </c>
      <c r="J44" s="162">
        <v>2</v>
      </c>
      <c r="K44" s="162" t="s">
        <v>30</v>
      </c>
      <c r="L44" s="163">
        <v>54968.99</v>
      </c>
      <c r="M44" s="163">
        <v>12936</v>
      </c>
      <c r="N44" s="160">
        <v>43861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3"/>
      <c r="X44" s="174"/>
      <c r="Y44" s="139"/>
      <c r="Z44" s="174"/>
    </row>
    <row r="45" spans="1:27" ht="25.35" customHeight="1">
      <c r="A45" s="157">
        <v>29</v>
      </c>
      <c r="B45" s="177">
        <v>29</v>
      </c>
      <c r="C45" s="170" t="s">
        <v>76</v>
      </c>
      <c r="D45" s="163">
        <v>104</v>
      </c>
      <c r="E45" s="163">
        <v>44.5</v>
      </c>
      <c r="F45" s="168">
        <f>(D45-E45)/E45</f>
        <v>1.3370786516853932</v>
      </c>
      <c r="G45" s="163">
        <v>29</v>
      </c>
      <c r="H45" s="162">
        <v>1</v>
      </c>
      <c r="I45" s="162">
        <f>G45/H45</f>
        <v>29</v>
      </c>
      <c r="J45" s="162">
        <v>1</v>
      </c>
      <c r="K45" s="162">
        <v>15</v>
      </c>
      <c r="L45" s="163">
        <v>23835</v>
      </c>
      <c r="M45" s="163">
        <v>4208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39"/>
      <c r="Z45" s="174"/>
    </row>
    <row r="46" spans="1:27" ht="25.35" customHeight="1">
      <c r="A46" s="157">
        <v>30</v>
      </c>
      <c r="B46" s="176">
        <v>24</v>
      </c>
      <c r="C46" s="166" t="s">
        <v>99</v>
      </c>
      <c r="D46" s="163">
        <v>100</v>
      </c>
      <c r="E46" s="163">
        <v>230</v>
      </c>
      <c r="F46" s="168">
        <f>(D46-E46)/E46</f>
        <v>-0.56521739130434778</v>
      </c>
      <c r="G46" s="163">
        <v>19</v>
      </c>
      <c r="H46" s="162" t="s">
        <v>30</v>
      </c>
      <c r="I46" s="162" t="s">
        <v>30</v>
      </c>
      <c r="J46" s="162">
        <v>1</v>
      </c>
      <c r="K46" s="162">
        <v>14</v>
      </c>
      <c r="L46" s="163">
        <v>5817.92</v>
      </c>
      <c r="M46" s="163">
        <v>1165</v>
      </c>
      <c r="N46" s="160">
        <v>44330</v>
      </c>
      <c r="O46" s="158" t="s">
        <v>100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117</v>
      </c>
      <c r="D47" s="145">
        <f>SUM(D35:D46)</f>
        <v>184407.46999999997</v>
      </c>
      <c r="E47" s="145">
        <f t="shared" ref="E47:G47" si="4">SUM(E35:E46)</f>
        <v>207226.93</v>
      </c>
      <c r="F47" s="171">
        <f>(D47-E47)/E47</f>
        <v>-0.11011821677809935</v>
      </c>
      <c r="G47" s="145">
        <f t="shared" si="4"/>
        <v>34040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76">
        <v>25</v>
      </c>
      <c r="C49" s="175" t="s">
        <v>44</v>
      </c>
      <c r="D49" s="163">
        <v>56</v>
      </c>
      <c r="E49" s="163">
        <v>159.5</v>
      </c>
      <c r="F49" s="168">
        <f>(D49-E49)/E49</f>
        <v>-0.64890282131661448</v>
      </c>
      <c r="G49" s="163">
        <v>8</v>
      </c>
      <c r="H49" s="162">
        <v>1</v>
      </c>
      <c r="I49" s="162">
        <f>G49/H49</f>
        <v>8</v>
      </c>
      <c r="J49" s="162">
        <v>1</v>
      </c>
      <c r="K49" s="162">
        <v>16</v>
      </c>
      <c r="L49" s="163">
        <v>23580.92</v>
      </c>
      <c r="M49" s="163">
        <v>4279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73"/>
      <c r="Z49" s="139"/>
    </row>
    <row r="50" spans="1:26" ht="25.35" customHeight="1">
      <c r="A50" s="157">
        <v>32</v>
      </c>
      <c r="B50" s="124">
        <v>19</v>
      </c>
      <c r="C50" s="164" t="s">
        <v>46</v>
      </c>
      <c r="D50" s="163">
        <v>14</v>
      </c>
      <c r="E50" s="162">
        <v>480.5</v>
      </c>
      <c r="F50" s="168">
        <f>(D50-E50)/E50</f>
        <v>-0.97086368366285125</v>
      </c>
      <c r="G50" s="163">
        <v>3</v>
      </c>
      <c r="H50" s="162">
        <v>1</v>
      </c>
      <c r="I50" s="162">
        <f>G50/H50</f>
        <v>3</v>
      </c>
      <c r="J50" s="162">
        <v>1</v>
      </c>
      <c r="K50" s="162" t="s">
        <v>30</v>
      </c>
      <c r="L50" s="163">
        <v>116376.92</v>
      </c>
      <c r="M50" s="163">
        <v>23816</v>
      </c>
      <c r="N50" s="160">
        <v>44106</v>
      </c>
      <c r="O50" s="158" t="s">
        <v>43</v>
      </c>
      <c r="P50" s="140"/>
      <c r="R50" s="161"/>
      <c r="T50" s="140"/>
      <c r="U50" s="139"/>
      <c r="V50" s="139"/>
      <c r="W50" s="139"/>
      <c r="X50" s="139"/>
      <c r="Y50" s="139"/>
      <c r="Z50" s="140"/>
    </row>
    <row r="51" spans="1:26" ht="25.35" customHeight="1">
      <c r="A51" s="144"/>
      <c r="B51" s="144"/>
      <c r="C51" s="159" t="s">
        <v>156</v>
      </c>
      <c r="D51" s="145">
        <f>SUM(D47:D50)</f>
        <v>184477.46999999997</v>
      </c>
      <c r="E51" s="145">
        <f t="shared" ref="E51:G51" si="5">SUM(E47:E50)</f>
        <v>207866.93</v>
      </c>
      <c r="F51" s="171">
        <f>(D51-E51)/E51</f>
        <v>-0.11252131351533418</v>
      </c>
      <c r="G51" s="145">
        <f t="shared" si="5"/>
        <v>34051</v>
      </c>
      <c r="H51" s="145"/>
      <c r="I51" s="147"/>
      <c r="J51" s="146"/>
      <c r="K51" s="148"/>
      <c r="L51" s="149"/>
      <c r="M51" s="153"/>
      <c r="N51" s="150"/>
      <c r="O51" s="154"/>
    </row>
    <row r="52" spans="1:26" ht="23.1" customHeight="1"/>
    <row r="53" spans="1:26" ht="17.25" customHeight="1"/>
    <row r="66" spans="16:18">
      <c r="R66" s="140"/>
    </row>
    <row r="69" spans="16:18">
      <c r="P69" s="14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zoomScale="60" zoomScaleNormal="60" workbookViewId="0">
      <selection activeCell="A5" sqref="A1:XFD1048576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2" style="137" bestFit="1" customWidth="1"/>
    <col min="25" max="25" width="11.441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237</v>
      </c>
      <c r="F1" s="2"/>
      <c r="G1" s="2"/>
      <c r="H1" s="2"/>
      <c r="I1" s="2"/>
    </row>
    <row r="2" spans="1:27" ht="19.5" customHeight="1">
      <c r="E2" s="2" t="s">
        <v>238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02"/>
      <c r="B5" s="202"/>
      <c r="C5" s="205" t="s">
        <v>0</v>
      </c>
      <c r="D5" s="3"/>
      <c r="E5" s="3"/>
      <c r="F5" s="205" t="s">
        <v>3</v>
      </c>
      <c r="G5" s="3"/>
      <c r="H5" s="205" t="s">
        <v>5</v>
      </c>
      <c r="I5" s="205" t="s">
        <v>6</v>
      </c>
      <c r="J5" s="205" t="s">
        <v>7</v>
      </c>
      <c r="K5" s="205" t="s">
        <v>8</v>
      </c>
      <c r="L5" s="205" t="s">
        <v>10</v>
      </c>
      <c r="M5" s="205" t="s">
        <v>9</v>
      </c>
      <c r="N5" s="205" t="s">
        <v>11</v>
      </c>
      <c r="O5" s="205" t="s">
        <v>12</v>
      </c>
    </row>
    <row r="6" spans="1:27">
      <c r="A6" s="203"/>
      <c r="B6" s="203"/>
      <c r="C6" s="206"/>
      <c r="D6" s="138" t="s">
        <v>235</v>
      </c>
      <c r="E6" s="138" t="s">
        <v>225</v>
      </c>
      <c r="F6" s="206"/>
      <c r="G6" s="138" t="s">
        <v>235</v>
      </c>
      <c r="H6" s="206"/>
      <c r="I6" s="206"/>
      <c r="J6" s="206"/>
      <c r="K6" s="206"/>
      <c r="L6" s="206"/>
      <c r="M6" s="206"/>
      <c r="N6" s="206"/>
      <c r="O6" s="206"/>
    </row>
    <row r="7" spans="1:27">
      <c r="A7" s="203"/>
      <c r="B7" s="203"/>
      <c r="C7" s="206"/>
      <c r="D7" s="138" t="s">
        <v>1</v>
      </c>
      <c r="E7" s="138" t="s">
        <v>1</v>
      </c>
      <c r="F7" s="206"/>
      <c r="G7" s="138" t="s">
        <v>4</v>
      </c>
      <c r="H7" s="206"/>
      <c r="I7" s="206"/>
      <c r="J7" s="206"/>
      <c r="K7" s="206"/>
      <c r="L7" s="206"/>
      <c r="M7" s="206"/>
      <c r="N7" s="206"/>
      <c r="O7" s="206"/>
    </row>
    <row r="8" spans="1:27" ht="18" customHeight="1" thickBot="1">
      <c r="A8" s="204"/>
      <c r="B8" s="204"/>
      <c r="C8" s="207"/>
      <c r="D8" s="5" t="s">
        <v>2</v>
      </c>
      <c r="E8" s="5" t="s">
        <v>2</v>
      </c>
      <c r="F8" s="207"/>
      <c r="G8" s="6"/>
      <c r="H8" s="207"/>
      <c r="I8" s="207"/>
      <c r="J8" s="207"/>
      <c r="K8" s="207"/>
      <c r="L8" s="207"/>
      <c r="M8" s="207"/>
      <c r="N8" s="207"/>
      <c r="O8" s="207"/>
      <c r="R8" s="8"/>
    </row>
    <row r="9" spans="1:27" ht="15" customHeight="1">
      <c r="A9" s="202"/>
      <c r="B9" s="202"/>
      <c r="C9" s="205" t="s">
        <v>13</v>
      </c>
      <c r="D9" s="186"/>
      <c r="E9" s="186"/>
      <c r="F9" s="205" t="s">
        <v>15</v>
      </c>
      <c r="G9" s="186"/>
      <c r="H9" s="9" t="s">
        <v>18</v>
      </c>
      <c r="I9" s="20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5" t="s">
        <v>26</v>
      </c>
      <c r="R9" s="8"/>
    </row>
    <row r="10" spans="1:27" ht="21.6">
      <c r="A10" s="203"/>
      <c r="B10" s="203"/>
      <c r="C10" s="206"/>
      <c r="D10" s="187" t="s">
        <v>236</v>
      </c>
      <c r="E10" s="187" t="s">
        <v>226</v>
      </c>
      <c r="F10" s="206"/>
      <c r="G10" s="187" t="s">
        <v>236</v>
      </c>
      <c r="H10" s="138" t="s">
        <v>17</v>
      </c>
      <c r="I10" s="20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06"/>
      <c r="R10" s="8"/>
    </row>
    <row r="11" spans="1:27">
      <c r="A11" s="203"/>
      <c r="B11" s="203"/>
      <c r="C11" s="206"/>
      <c r="D11" s="187" t="s">
        <v>14</v>
      </c>
      <c r="E11" s="138" t="s">
        <v>14</v>
      </c>
      <c r="F11" s="206"/>
      <c r="G11" s="187" t="s">
        <v>16</v>
      </c>
      <c r="H11" s="6"/>
      <c r="I11" s="206"/>
      <c r="J11" s="6"/>
      <c r="K11" s="6"/>
      <c r="L11" s="12" t="s">
        <v>2</v>
      </c>
      <c r="M11" s="138" t="s">
        <v>17</v>
      </c>
      <c r="N11" s="6"/>
      <c r="O11" s="206"/>
      <c r="R11" s="140"/>
      <c r="T11" s="140"/>
      <c r="U11" s="139"/>
    </row>
    <row r="12" spans="1:27" ht="15.6" customHeight="1" thickBot="1">
      <c r="A12" s="203"/>
      <c r="B12" s="204"/>
      <c r="C12" s="207"/>
      <c r="D12" s="188"/>
      <c r="E12" s="5" t="s">
        <v>2</v>
      </c>
      <c r="F12" s="207"/>
      <c r="G12" s="188" t="s">
        <v>17</v>
      </c>
      <c r="H12" s="32"/>
      <c r="I12" s="207"/>
      <c r="J12" s="32"/>
      <c r="K12" s="32"/>
      <c r="L12" s="32"/>
      <c r="M12" s="32"/>
      <c r="N12" s="32"/>
      <c r="O12" s="207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76">
        <v>1</v>
      </c>
      <c r="C13" s="164" t="s">
        <v>216</v>
      </c>
      <c r="D13" s="163">
        <v>51366.330000000016</v>
      </c>
      <c r="E13" s="162">
        <v>67440.81</v>
      </c>
      <c r="F13" s="168">
        <f>(D13-E13)/E13</f>
        <v>-0.23834945042919831</v>
      </c>
      <c r="G13" s="163">
        <v>8310</v>
      </c>
      <c r="H13" s="162">
        <v>333</v>
      </c>
      <c r="I13" s="162">
        <f t="shared" ref="I13:I22" si="0">G13/H13</f>
        <v>24.954954954954953</v>
      </c>
      <c r="J13" s="162">
        <v>18</v>
      </c>
      <c r="K13" s="162">
        <v>2</v>
      </c>
      <c r="L13" s="163">
        <v>125834.24000000001</v>
      </c>
      <c r="M13" s="163">
        <v>19790</v>
      </c>
      <c r="N13" s="160">
        <v>44407</v>
      </c>
      <c r="O13" s="158" t="s">
        <v>215</v>
      </c>
      <c r="P13" s="140"/>
      <c r="R13" s="161"/>
      <c r="T13" s="140"/>
      <c r="U13" s="139"/>
      <c r="V13" s="139"/>
      <c r="W13" s="139"/>
      <c r="X13" s="140"/>
      <c r="Y13" s="139"/>
      <c r="Z13" s="139"/>
    </row>
    <row r="14" spans="1:27" ht="25.35" customHeight="1">
      <c r="A14" s="157">
        <v>2</v>
      </c>
      <c r="B14" s="176" t="s">
        <v>68</v>
      </c>
      <c r="C14" s="164" t="s">
        <v>228</v>
      </c>
      <c r="D14" s="163">
        <v>48833.64</v>
      </c>
      <c r="E14" s="162" t="s">
        <v>30</v>
      </c>
      <c r="F14" s="162" t="s">
        <v>30</v>
      </c>
      <c r="G14" s="163">
        <v>7055</v>
      </c>
      <c r="H14" s="162">
        <v>213</v>
      </c>
      <c r="I14" s="162">
        <f t="shared" si="0"/>
        <v>33.122065727699528</v>
      </c>
      <c r="J14" s="162">
        <v>15</v>
      </c>
      <c r="K14" s="162">
        <v>1</v>
      </c>
      <c r="L14" s="163">
        <v>53638.98</v>
      </c>
      <c r="M14" s="163">
        <v>7753</v>
      </c>
      <c r="N14" s="160">
        <v>44414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>
        <v>2</v>
      </c>
      <c r="C15" s="164" t="s">
        <v>210</v>
      </c>
      <c r="D15" s="163">
        <v>40978.85</v>
      </c>
      <c r="E15" s="162">
        <v>45060.38</v>
      </c>
      <c r="F15" s="168">
        <f>(D15-E15)/E15</f>
        <v>-9.0579129603434311E-2</v>
      </c>
      <c r="G15" s="163">
        <v>8744</v>
      </c>
      <c r="H15" s="162">
        <v>247</v>
      </c>
      <c r="I15" s="162">
        <f t="shared" si="0"/>
        <v>35.400809716599191</v>
      </c>
      <c r="J15" s="162">
        <v>18</v>
      </c>
      <c r="K15" s="162">
        <v>3</v>
      </c>
      <c r="L15" s="163">
        <v>141868</v>
      </c>
      <c r="M15" s="163">
        <v>30609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4"/>
      <c r="Y15" s="173"/>
      <c r="Z15" s="139"/>
      <c r="AA15" s="139"/>
    </row>
    <row r="16" spans="1:27" ht="25.35" customHeight="1">
      <c r="A16" s="157">
        <v>4</v>
      </c>
      <c r="B16" s="176">
        <v>4</v>
      </c>
      <c r="C16" s="164" t="s">
        <v>194</v>
      </c>
      <c r="D16" s="163">
        <v>16187.86</v>
      </c>
      <c r="E16" s="162">
        <v>19229.189999999999</v>
      </c>
      <c r="F16" s="168">
        <f>(D16-E16)/E16</f>
        <v>-0.15816214827561631</v>
      </c>
      <c r="G16" s="163">
        <v>3372</v>
      </c>
      <c r="H16" s="162">
        <v>136</v>
      </c>
      <c r="I16" s="162">
        <f t="shared" si="0"/>
        <v>24.794117647058822</v>
      </c>
      <c r="J16" s="162">
        <v>9</v>
      </c>
      <c r="K16" s="162">
        <v>4</v>
      </c>
      <c r="L16" s="163">
        <v>129119.64</v>
      </c>
      <c r="M16" s="163">
        <v>26457</v>
      </c>
      <c r="N16" s="160">
        <v>44393</v>
      </c>
      <c r="O16" s="154" t="s">
        <v>34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7" ht="25.35" customHeight="1">
      <c r="A17" s="157">
        <v>5</v>
      </c>
      <c r="B17" s="176">
        <v>3</v>
      </c>
      <c r="C17" s="164" t="s">
        <v>220</v>
      </c>
      <c r="D17" s="163">
        <v>15753.12</v>
      </c>
      <c r="E17" s="162">
        <v>20332.669999999998</v>
      </c>
      <c r="F17" s="168">
        <f>(D17-E17)/E17</f>
        <v>-0.22523111819549513</v>
      </c>
      <c r="G17" s="163">
        <v>2762</v>
      </c>
      <c r="H17" s="162">
        <v>168</v>
      </c>
      <c r="I17" s="162">
        <f t="shared" si="0"/>
        <v>16.44047619047619</v>
      </c>
      <c r="J17" s="162">
        <v>12</v>
      </c>
      <c r="K17" s="162">
        <v>2</v>
      </c>
      <c r="L17" s="163">
        <v>36472</v>
      </c>
      <c r="M17" s="163">
        <v>6451</v>
      </c>
      <c r="N17" s="160">
        <v>44407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73"/>
      <c r="X17" s="174"/>
      <c r="Y17" s="139"/>
      <c r="Z17" s="174"/>
    </row>
    <row r="18" spans="1:27" ht="25.35" customHeight="1">
      <c r="A18" s="157">
        <v>6</v>
      </c>
      <c r="B18" s="176" t="s">
        <v>68</v>
      </c>
      <c r="C18" s="164" t="s">
        <v>230</v>
      </c>
      <c r="D18" s="163">
        <v>14329.59</v>
      </c>
      <c r="E18" s="162" t="s">
        <v>30</v>
      </c>
      <c r="F18" s="162" t="s">
        <v>30</v>
      </c>
      <c r="G18" s="163">
        <v>3319</v>
      </c>
      <c r="H18" s="162">
        <v>212</v>
      </c>
      <c r="I18" s="162">
        <f t="shared" si="0"/>
        <v>15.65566037735849</v>
      </c>
      <c r="J18" s="162">
        <v>16</v>
      </c>
      <c r="K18" s="162">
        <v>1</v>
      </c>
      <c r="L18" s="163">
        <v>14329.59</v>
      </c>
      <c r="M18" s="163">
        <v>3319</v>
      </c>
      <c r="N18" s="160">
        <v>44414</v>
      </c>
      <c r="O18" s="158" t="s">
        <v>27</v>
      </c>
      <c r="P18" s="140"/>
      <c r="Q18" s="172"/>
      <c r="R18" s="172"/>
      <c r="S18" s="172"/>
      <c r="T18" s="172"/>
      <c r="U18" s="173"/>
      <c r="V18" s="173"/>
      <c r="W18" s="173"/>
      <c r="X18" s="174"/>
      <c r="Y18" s="139"/>
      <c r="Z18" s="174"/>
    </row>
    <row r="19" spans="1:27" ht="25.35" customHeight="1">
      <c r="A19" s="157">
        <v>7</v>
      </c>
      <c r="B19" s="176">
        <v>5</v>
      </c>
      <c r="C19" s="164" t="s">
        <v>195</v>
      </c>
      <c r="D19" s="163">
        <v>12145.51</v>
      </c>
      <c r="E19" s="162">
        <v>15121.84</v>
      </c>
      <c r="F19" s="168">
        <f>(D19-E19)/E19</f>
        <v>-0.19682327018405166</v>
      </c>
      <c r="G19" s="163">
        <v>1892</v>
      </c>
      <c r="H19" s="162">
        <v>56</v>
      </c>
      <c r="I19" s="162">
        <f t="shared" si="0"/>
        <v>33.785714285714285</v>
      </c>
      <c r="J19" s="162">
        <v>6</v>
      </c>
      <c r="K19" s="162">
        <v>4</v>
      </c>
      <c r="L19" s="163">
        <v>72290.02</v>
      </c>
      <c r="M19" s="163">
        <v>11619</v>
      </c>
      <c r="N19" s="160">
        <v>44393</v>
      </c>
      <c r="O19" s="158" t="s">
        <v>74</v>
      </c>
      <c r="P19" s="140"/>
      <c r="Q19" s="172"/>
      <c r="R19" s="172"/>
      <c r="S19" s="172"/>
      <c r="T19" s="172"/>
      <c r="U19" s="173"/>
      <c r="V19" s="173"/>
      <c r="W19" s="173"/>
      <c r="X19" s="174"/>
      <c r="Y19" s="139"/>
      <c r="Z19" s="174"/>
    </row>
    <row r="20" spans="1:27" ht="25.35" customHeight="1">
      <c r="A20" s="157">
        <v>8</v>
      </c>
      <c r="B20" s="176" t="s">
        <v>68</v>
      </c>
      <c r="C20" s="164" t="s">
        <v>231</v>
      </c>
      <c r="D20" s="163">
        <v>9941.41</v>
      </c>
      <c r="E20" s="162" t="s">
        <v>30</v>
      </c>
      <c r="F20" s="162" t="s">
        <v>30</v>
      </c>
      <c r="G20" s="163">
        <v>1542</v>
      </c>
      <c r="H20" s="162">
        <v>152</v>
      </c>
      <c r="I20" s="162">
        <f t="shared" si="0"/>
        <v>10.144736842105264</v>
      </c>
      <c r="J20" s="162">
        <v>10</v>
      </c>
      <c r="K20" s="162">
        <v>1</v>
      </c>
      <c r="L20" s="163">
        <v>9941</v>
      </c>
      <c r="M20" s="163">
        <v>1542</v>
      </c>
      <c r="N20" s="160">
        <v>44414</v>
      </c>
      <c r="O20" s="158" t="s">
        <v>33</v>
      </c>
      <c r="P20" s="140"/>
      <c r="Q20" s="172"/>
      <c r="R20" s="172"/>
      <c r="S20" s="172"/>
      <c r="T20" s="172"/>
      <c r="U20" s="173"/>
      <c r="V20" s="173"/>
      <c r="W20" s="173"/>
      <c r="X20" s="174"/>
      <c r="Y20" s="139"/>
      <c r="Z20" s="174"/>
    </row>
    <row r="21" spans="1:27" ht="25.35" customHeight="1">
      <c r="A21" s="157">
        <v>9</v>
      </c>
      <c r="B21" s="176">
        <v>6</v>
      </c>
      <c r="C21" s="164" t="s">
        <v>166</v>
      </c>
      <c r="D21" s="163">
        <v>8706.26</v>
      </c>
      <c r="E21" s="162">
        <v>11986.14</v>
      </c>
      <c r="F21" s="168">
        <f>(D21-E21)/E21</f>
        <v>-0.27363938682511629</v>
      </c>
      <c r="G21" s="163">
        <v>1440</v>
      </c>
      <c r="H21" s="162">
        <v>59</v>
      </c>
      <c r="I21" s="162">
        <f t="shared" si="0"/>
        <v>24.406779661016948</v>
      </c>
      <c r="J21" s="162">
        <v>8</v>
      </c>
      <c r="K21" s="162">
        <v>7</v>
      </c>
      <c r="L21" s="163">
        <v>212826</v>
      </c>
      <c r="M21" s="163">
        <v>33758</v>
      </c>
      <c r="N21" s="160">
        <v>44372</v>
      </c>
      <c r="O21" s="158" t="s">
        <v>53</v>
      </c>
      <c r="P21" s="78"/>
      <c r="Q21" s="172"/>
      <c r="R21" s="172"/>
      <c r="S21" s="172"/>
      <c r="T21" s="172"/>
      <c r="U21" s="173"/>
      <c r="V21" s="173"/>
      <c r="W21" s="173"/>
      <c r="X21" s="174"/>
      <c r="Y21" s="174"/>
      <c r="Z21" s="139"/>
      <c r="AA21" s="139"/>
    </row>
    <row r="22" spans="1:27" ht="25.35" customHeight="1">
      <c r="A22" s="157">
        <v>10</v>
      </c>
      <c r="B22" s="176">
        <v>7</v>
      </c>
      <c r="C22" s="164" t="s">
        <v>218</v>
      </c>
      <c r="D22" s="163">
        <v>5420.53</v>
      </c>
      <c r="E22" s="162">
        <v>9950.52</v>
      </c>
      <c r="F22" s="168">
        <f>(D22-E22)/E22</f>
        <v>-0.45525158484179729</v>
      </c>
      <c r="G22" s="163">
        <v>882</v>
      </c>
      <c r="H22" s="162">
        <v>40</v>
      </c>
      <c r="I22" s="162">
        <f t="shared" si="0"/>
        <v>22.05</v>
      </c>
      <c r="J22" s="162">
        <v>7</v>
      </c>
      <c r="K22" s="162">
        <v>3</v>
      </c>
      <c r="L22" s="163">
        <v>29824</v>
      </c>
      <c r="M22" s="163">
        <v>4953</v>
      </c>
      <c r="N22" s="160">
        <v>44400</v>
      </c>
      <c r="O22" s="158" t="s">
        <v>53</v>
      </c>
      <c r="P22" s="78"/>
      <c r="Q22" s="172"/>
      <c r="R22" s="172"/>
      <c r="S22" s="172"/>
      <c r="T22" s="172"/>
      <c r="U22" s="173"/>
      <c r="V22" s="173"/>
      <c r="W22" s="173"/>
      <c r="X22" s="174"/>
      <c r="Y22" s="174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223663.1</v>
      </c>
      <c r="E23" s="145">
        <f t="shared" ref="E23:G23" si="1">SUM(E13:E22)</f>
        <v>189121.54999999996</v>
      </c>
      <c r="F23" s="171">
        <f>(D23-E23)/E23</f>
        <v>0.18264206273690151</v>
      </c>
      <c r="G23" s="145">
        <f t="shared" si="1"/>
        <v>39318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191</v>
      </c>
      <c r="D25" s="163">
        <v>3031.62</v>
      </c>
      <c r="E25" s="162">
        <v>4636.0200000000004</v>
      </c>
      <c r="F25" s="168">
        <f>(D25-E25)/E25</f>
        <v>-0.34607270891842579</v>
      </c>
      <c r="G25" s="163">
        <v>486</v>
      </c>
      <c r="H25" s="162">
        <v>38</v>
      </c>
      <c r="I25" s="162">
        <f>G25/H25</f>
        <v>12.789473684210526</v>
      </c>
      <c r="J25" s="162">
        <v>4</v>
      </c>
      <c r="K25" s="162">
        <v>5</v>
      </c>
      <c r="L25" s="163">
        <v>87902</v>
      </c>
      <c r="M25" s="163">
        <v>13767</v>
      </c>
      <c r="N25" s="160">
        <v>44386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73"/>
      <c r="Z25" s="139"/>
      <c r="AA25" s="139"/>
    </row>
    <row r="26" spans="1:27" ht="25.35" customHeight="1">
      <c r="A26" s="157">
        <v>12</v>
      </c>
      <c r="B26" s="176" t="s">
        <v>68</v>
      </c>
      <c r="C26" s="164" t="s">
        <v>232</v>
      </c>
      <c r="D26" s="163">
        <v>2624.3</v>
      </c>
      <c r="E26" s="162" t="s">
        <v>30</v>
      </c>
      <c r="F26" s="162" t="s">
        <v>30</v>
      </c>
      <c r="G26" s="163">
        <v>460</v>
      </c>
      <c r="H26" s="162">
        <v>60</v>
      </c>
      <c r="I26" s="162">
        <f>G26/H26</f>
        <v>7.666666666666667</v>
      </c>
      <c r="J26" s="162">
        <v>9</v>
      </c>
      <c r="K26" s="162">
        <v>1</v>
      </c>
      <c r="L26" s="163">
        <v>2624</v>
      </c>
      <c r="M26" s="163">
        <v>460</v>
      </c>
      <c r="N26" s="160">
        <v>44414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  <c r="AA26" s="139"/>
    </row>
    <row r="27" spans="1:27" ht="25.35" customHeight="1">
      <c r="A27" s="157">
        <v>13</v>
      </c>
      <c r="B27" s="177">
        <v>10</v>
      </c>
      <c r="C27" s="164" t="s">
        <v>182</v>
      </c>
      <c r="D27" s="163">
        <v>1241.07</v>
      </c>
      <c r="E27" s="162">
        <v>1912.98</v>
      </c>
      <c r="F27" s="168">
        <f>(D27-E27)/E27</f>
        <v>-0.35123733651162065</v>
      </c>
      <c r="G27" s="163">
        <v>286</v>
      </c>
      <c r="H27" s="162">
        <v>21</v>
      </c>
      <c r="I27" s="162">
        <f>G27/H27</f>
        <v>13.619047619047619</v>
      </c>
      <c r="J27" s="162">
        <v>3</v>
      </c>
      <c r="K27" s="162">
        <v>6</v>
      </c>
      <c r="L27" s="163">
        <v>44583</v>
      </c>
      <c r="M27" s="163">
        <v>9818</v>
      </c>
      <c r="N27" s="160">
        <v>44379</v>
      </c>
      <c r="O27" s="158" t="s">
        <v>53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4"/>
      <c r="Z27" s="173"/>
    </row>
    <row r="28" spans="1:27" ht="25.35" customHeight="1">
      <c r="A28" s="157">
        <v>14</v>
      </c>
      <c r="B28" s="176" t="s">
        <v>68</v>
      </c>
      <c r="C28" s="164" t="s">
        <v>233</v>
      </c>
      <c r="D28" s="163">
        <v>1024.81</v>
      </c>
      <c r="E28" s="162" t="s">
        <v>30</v>
      </c>
      <c r="F28" s="162" t="s">
        <v>30</v>
      </c>
      <c r="G28" s="163">
        <v>186</v>
      </c>
      <c r="H28" s="162" t="s">
        <v>30</v>
      </c>
      <c r="I28" s="162" t="s">
        <v>30</v>
      </c>
      <c r="J28" s="162">
        <v>6</v>
      </c>
      <c r="K28" s="162">
        <v>1</v>
      </c>
      <c r="L28" s="163">
        <v>1024.81</v>
      </c>
      <c r="M28" s="163">
        <v>186</v>
      </c>
      <c r="N28" s="160">
        <v>44414</v>
      </c>
      <c r="O28" s="158" t="s">
        <v>234</v>
      </c>
      <c r="P28" s="140"/>
      <c r="R28" s="161"/>
      <c r="T28" s="140"/>
      <c r="U28" s="139"/>
      <c r="V28" s="139"/>
      <c r="W28" s="139"/>
      <c r="X28" s="140"/>
      <c r="Y28" s="139"/>
      <c r="Z28" s="139"/>
    </row>
    <row r="29" spans="1:27" ht="25.35" customHeight="1">
      <c r="A29" s="157">
        <v>15</v>
      </c>
      <c r="B29" s="177">
        <v>12</v>
      </c>
      <c r="C29" s="164" t="s">
        <v>123</v>
      </c>
      <c r="D29" s="163">
        <v>995.19</v>
      </c>
      <c r="E29" s="162">
        <v>1399.8</v>
      </c>
      <c r="F29" s="168">
        <f>(D29-E29)/E29</f>
        <v>-0.28904843549078435</v>
      </c>
      <c r="G29" s="163">
        <v>145</v>
      </c>
      <c r="H29" s="162">
        <v>6</v>
      </c>
      <c r="I29" s="162">
        <f t="shared" ref="I29:I34" si="2">G29/H29</f>
        <v>24.166666666666668</v>
      </c>
      <c r="J29" s="162">
        <v>1</v>
      </c>
      <c r="K29" s="162">
        <v>10</v>
      </c>
      <c r="L29" s="163">
        <v>109334.89</v>
      </c>
      <c r="M29" s="163">
        <v>17464</v>
      </c>
      <c r="N29" s="160">
        <v>44351</v>
      </c>
      <c r="O29" s="158" t="s">
        <v>34</v>
      </c>
      <c r="P29" s="78"/>
      <c r="Q29" s="172"/>
      <c r="R29" s="172"/>
      <c r="S29" s="172"/>
      <c r="T29" s="172"/>
      <c r="U29" s="173"/>
      <c r="V29" s="173"/>
      <c r="W29" s="173"/>
      <c r="X29" s="174"/>
      <c r="Y29" s="174"/>
      <c r="Z29" s="139"/>
    </row>
    <row r="30" spans="1:27" ht="25.35" customHeight="1">
      <c r="A30" s="157">
        <v>16</v>
      </c>
      <c r="B30" s="177" t="s">
        <v>40</v>
      </c>
      <c r="C30" s="169" t="s">
        <v>239</v>
      </c>
      <c r="D30" s="163">
        <v>857.13</v>
      </c>
      <c r="E30" s="162" t="s">
        <v>30</v>
      </c>
      <c r="F30" s="162" t="s">
        <v>30</v>
      </c>
      <c r="G30" s="163">
        <v>143</v>
      </c>
      <c r="H30" s="162">
        <v>3</v>
      </c>
      <c r="I30" s="162">
        <f t="shared" si="2"/>
        <v>47.666666666666664</v>
      </c>
      <c r="J30" s="162">
        <v>3</v>
      </c>
      <c r="K30" s="162">
        <v>0</v>
      </c>
      <c r="L30" s="163">
        <v>857</v>
      </c>
      <c r="M30" s="163">
        <v>143</v>
      </c>
      <c r="N30" s="160" t="s">
        <v>193</v>
      </c>
      <c r="O30" s="158" t="s">
        <v>32</v>
      </c>
      <c r="P30" s="140"/>
      <c r="Q30" s="172"/>
      <c r="R30" s="172"/>
      <c r="S30" s="172"/>
      <c r="T30" s="172"/>
      <c r="U30" s="172"/>
      <c r="V30" s="173"/>
      <c r="W30" s="173"/>
      <c r="X30" s="109"/>
      <c r="Y30" s="174"/>
      <c r="Z30" s="139"/>
      <c r="AA30" s="139"/>
    </row>
    <row r="31" spans="1:27" ht="25.35" customHeight="1">
      <c r="A31" s="157">
        <v>17</v>
      </c>
      <c r="B31" s="176">
        <v>11</v>
      </c>
      <c r="C31" s="178" t="s">
        <v>173</v>
      </c>
      <c r="D31" s="163">
        <v>642.9</v>
      </c>
      <c r="E31" s="162">
        <v>1472.3400000000001</v>
      </c>
      <c r="F31" s="168">
        <f>(D31-E31)/E31</f>
        <v>-0.56334813969599418</v>
      </c>
      <c r="G31" s="163">
        <v>183</v>
      </c>
      <c r="H31" s="162">
        <v>18</v>
      </c>
      <c r="I31" s="162">
        <f t="shared" si="2"/>
        <v>10.166666666666666</v>
      </c>
      <c r="J31" s="162">
        <v>3</v>
      </c>
      <c r="K31" s="162">
        <v>7</v>
      </c>
      <c r="L31" s="163">
        <v>46636.749999999993</v>
      </c>
      <c r="M31" s="163">
        <v>10525</v>
      </c>
      <c r="N31" s="160">
        <v>44372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7" ht="25.35" customHeight="1">
      <c r="A32" s="157">
        <v>18</v>
      </c>
      <c r="B32" s="176">
        <v>15</v>
      </c>
      <c r="C32" s="164" t="s">
        <v>206</v>
      </c>
      <c r="D32" s="163">
        <v>550.82000000000005</v>
      </c>
      <c r="E32" s="162">
        <v>906.1</v>
      </c>
      <c r="F32" s="168">
        <f>(D32-E32)/E32</f>
        <v>-0.39209800242798803</v>
      </c>
      <c r="G32" s="163">
        <v>99</v>
      </c>
      <c r="H32" s="162">
        <v>9</v>
      </c>
      <c r="I32" s="162">
        <f t="shared" si="2"/>
        <v>11</v>
      </c>
      <c r="J32" s="162">
        <v>5</v>
      </c>
      <c r="K32" s="162">
        <v>4</v>
      </c>
      <c r="L32" s="163">
        <v>5896.28</v>
      </c>
      <c r="M32" s="163">
        <v>1064</v>
      </c>
      <c r="N32" s="160">
        <v>44393</v>
      </c>
      <c r="O32" s="158" t="s">
        <v>57</v>
      </c>
      <c r="P32" s="78"/>
      <c r="R32" s="161"/>
      <c r="T32" s="140"/>
      <c r="U32" s="139"/>
      <c r="V32" s="139"/>
      <c r="W32" s="139"/>
      <c r="X32" s="140"/>
      <c r="Y32" s="139"/>
      <c r="Z32" s="139"/>
    </row>
    <row r="33" spans="1:26" ht="25.35" customHeight="1">
      <c r="A33" s="157">
        <v>19</v>
      </c>
      <c r="B33" s="167" t="s">
        <v>30</v>
      </c>
      <c r="C33" s="164" t="s">
        <v>46</v>
      </c>
      <c r="D33" s="163">
        <v>480.5</v>
      </c>
      <c r="E33" s="162" t="s">
        <v>30</v>
      </c>
      <c r="F33" s="162" t="s">
        <v>30</v>
      </c>
      <c r="G33" s="163">
        <v>278</v>
      </c>
      <c r="H33" s="162">
        <v>8</v>
      </c>
      <c r="I33" s="162">
        <f t="shared" si="2"/>
        <v>34.75</v>
      </c>
      <c r="J33" s="162">
        <v>2</v>
      </c>
      <c r="K33" s="162" t="s">
        <v>30</v>
      </c>
      <c r="L33" s="163">
        <v>116362.92</v>
      </c>
      <c r="M33" s="163">
        <v>23813</v>
      </c>
      <c r="N33" s="160">
        <v>44106</v>
      </c>
      <c r="O33" s="158" t="s">
        <v>43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39"/>
      <c r="Z33" s="174"/>
    </row>
    <row r="34" spans="1:26" ht="25.35" customHeight="1">
      <c r="A34" s="157">
        <v>20</v>
      </c>
      <c r="B34" s="177">
        <v>14</v>
      </c>
      <c r="C34" s="164" t="s">
        <v>126</v>
      </c>
      <c r="D34" s="163">
        <v>332.9</v>
      </c>
      <c r="E34" s="162">
        <v>1325.64</v>
      </c>
      <c r="F34" s="168">
        <f>(D34-E34)/E34</f>
        <v>-0.74887601460426667</v>
      </c>
      <c r="G34" s="163">
        <v>72</v>
      </c>
      <c r="H34" s="162">
        <v>5</v>
      </c>
      <c r="I34" s="162">
        <f t="shared" si="2"/>
        <v>14.4</v>
      </c>
      <c r="J34" s="162">
        <v>1</v>
      </c>
      <c r="K34" s="162">
        <v>10</v>
      </c>
      <c r="L34" s="163">
        <v>81963</v>
      </c>
      <c r="M34" s="163">
        <v>18232</v>
      </c>
      <c r="N34" s="160">
        <v>44351</v>
      </c>
      <c r="O34" s="158" t="s">
        <v>53</v>
      </c>
      <c r="P34" s="140"/>
      <c r="Q34" s="172"/>
      <c r="R34" s="172"/>
      <c r="S34" s="172"/>
      <c r="T34" s="172"/>
      <c r="U34" s="172"/>
      <c r="V34" s="173"/>
      <c r="W34" s="173"/>
      <c r="X34" s="174"/>
      <c r="Y34" s="139"/>
      <c r="Z34" s="174"/>
    </row>
    <row r="35" spans="1:26" ht="25.35" customHeight="1">
      <c r="A35" s="144"/>
      <c r="B35" s="144"/>
      <c r="C35" s="159" t="s">
        <v>86</v>
      </c>
      <c r="D35" s="145">
        <f>SUM(D23:D34)</f>
        <v>235444.34</v>
      </c>
      <c r="E35" s="145">
        <f>SUM(E23:E34)</f>
        <v>200774.42999999996</v>
      </c>
      <c r="F35" s="171">
        <f>(D35-E35)/E35</f>
        <v>0.17268090363897454</v>
      </c>
      <c r="G35" s="145">
        <f>SUM(G23:G34)</f>
        <v>41656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17</v>
      </c>
      <c r="C37" s="164" t="s">
        <v>221</v>
      </c>
      <c r="D37" s="163">
        <v>327.17</v>
      </c>
      <c r="E37" s="162">
        <v>637.9</v>
      </c>
      <c r="F37" s="168">
        <f>(D37-E37)/E37</f>
        <v>-0.48711396770653703</v>
      </c>
      <c r="G37" s="163">
        <v>57</v>
      </c>
      <c r="H37" s="162">
        <v>6</v>
      </c>
      <c r="I37" s="162">
        <f>G37/H37</f>
        <v>9.5</v>
      </c>
      <c r="J37" s="162">
        <v>2</v>
      </c>
      <c r="K37" s="162">
        <v>3</v>
      </c>
      <c r="L37" s="163">
        <v>2869.03</v>
      </c>
      <c r="M37" s="163">
        <v>476</v>
      </c>
      <c r="N37" s="160">
        <v>44400</v>
      </c>
      <c r="O37" s="158" t="s">
        <v>57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3"/>
      <c r="Z37" s="174"/>
    </row>
    <row r="38" spans="1:26" ht="25.35" customHeight="1">
      <c r="A38" s="157">
        <v>22</v>
      </c>
      <c r="B38" s="162" t="s">
        <v>30</v>
      </c>
      <c r="C38" s="175" t="s">
        <v>208</v>
      </c>
      <c r="D38" s="163">
        <v>286.5</v>
      </c>
      <c r="E38" s="162" t="s">
        <v>30</v>
      </c>
      <c r="F38" s="162" t="s">
        <v>30</v>
      </c>
      <c r="G38" s="163">
        <v>153</v>
      </c>
      <c r="H38" s="165">
        <v>12</v>
      </c>
      <c r="I38" s="162">
        <f>G38/H38</f>
        <v>12.75</v>
      </c>
      <c r="J38" s="162">
        <v>3</v>
      </c>
      <c r="K38" s="162" t="s">
        <v>30</v>
      </c>
      <c r="L38" s="163">
        <v>246555</v>
      </c>
      <c r="M38" s="163">
        <v>51305</v>
      </c>
      <c r="N38" s="160">
        <v>43840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5.35" customHeight="1">
      <c r="A39" s="157">
        <v>23</v>
      </c>
      <c r="B39" s="167" t="s">
        <v>30</v>
      </c>
      <c r="C39" s="166" t="s">
        <v>56</v>
      </c>
      <c r="D39" s="163">
        <v>259</v>
      </c>
      <c r="E39" s="162" t="s">
        <v>30</v>
      </c>
      <c r="F39" s="162" t="s">
        <v>30</v>
      </c>
      <c r="G39" s="163">
        <v>48</v>
      </c>
      <c r="H39" s="162">
        <v>4</v>
      </c>
      <c r="I39" s="162">
        <f>G39/H39</f>
        <v>12</v>
      </c>
      <c r="J39" s="162">
        <v>3</v>
      </c>
      <c r="K39" s="162" t="s">
        <v>30</v>
      </c>
      <c r="L39" s="163">
        <v>29450.92</v>
      </c>
      <c r="M39" s="163">
        <v>5200</v>
      </c>
      <c r="N39" s="160">
        <v>44316</v>
      </c>
      <c r="O39" s="158" t="s">
        <v>57</v>
      </c>
      <c r="P39" s="140"/>
      <c r="Q39" s="172"/>
      <c r="R39" s="172"/>
      <c r="T39" s="172"/>
      <c r="U39" s="172"/>
      <c r="V39" s="173"/>
      <c r="W39" s="173"/>
      <c r="X39" s="174"/>
      <c r="Y39" s="139"/>
      <c r="Z39" s="174"/>
    </row>
    <row r="40" spans="1:26" ht="25.35" customHeight="1">
      <c r="A40" s="157">
        <v>24</v>
      </c>
      <c r="B40" s="176">
        <v>20</v>
      </c>
      <c r="C40" s="166" t="s">
        <v>99</v>
      </c>
      <c r="D40" s="163">
        <v>230</v>
      </c>
      <c r="E40" s="163">
        <v>222</v>
      </c>
      <c r="F40" s="168">
        <f>(D40-E40)/E40</f>
        <v>3.6036036036036036E-2</v>
      </c>
      <c r="G40" s="163">
        <v>40</v>
      </c>
      <c r="H40" s="162" t="s">
        <v>30</v>
      </c>
      <c r="I40" s="162" t="s">
        <v>30</v>
      </c>
      <c r="J40" s="162">
        <v>1</v>
      </c>
      <c r="K40" s="162">
        <v>13</v>
      </c>
      <c r="L40" s="163">
        <v>5717.92</v>
      </c>
      <c r="M40" s="163">
        <v>1146</v>
      </c>
      <c r="N40" s="160">
        <v>44330</v>
      </c>
      <c r="O40" s="158" t="s">
        <v>100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76">
        <v>29</v>
      </c>
      <c r="C41" s="175" t="s">
        <v>44</v>
      </c>
      <c r="D41" s="163">
        <v>159.5</v>
      </c>
      <c r="E41" s="163">
        <v>7</v>
      </c>
      <c r="F41" s="168">
        <f>(D41-E41)/E41</f>
        <v>21.785714285714285</v>
      </c>
      <c r="G41" s="163">
        <v>41</v>
      </c>
      <c r="H41" s="162">
        <v>3</v>
      </c>
      <c r="I41" s="162">
        <f>G41/H41</f>
        <v>13.666666666666666</v>
      </c>
      <c r="J41" s="162">
        <v>1</v>
      </c>
      <c r="K41" s="162">
        <v>15</v>
      </c>
      <c r="L41" s="163">
        <v>23524.92</v>
      </c>
      <c r="M41" s="163">
        <v>4271</v>
      </c>
      <c r="N41" s="160">
        <v>44316</v>
      </c>
      <c r="O41" s="158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57">
        <v>26</v>
      </c>
      <c r="B42" s="167" t="s">
        <v>30</v>
      </c>
      <c r="C42" s="166" t="s">
        <v>154</v>
      </c>
      <c r="D42" s="163">
        <v>138</v>
      </c>
      <c r="E42" s="162" t="s">
        <v>30</v>
      </c>
      <c r="F42" s="162" t="s">
        <v>30</v>
      </c>
      <c r="G42" s="163">
        <v>69</v>
      </c>
      <c r="H42" s="165">
        <v>4</v>
      </c>
      <c r="I42" s="162">
        <f>G42/H42</f>
        <v>17.25</v>
      </c>
      <c r="J42" s="162">
        <v>1</v>
      </c>
      <c r="K42" s="162" t="s">
        <v>30</v>
      </c>
      <c r="L42" s="163">
        <v>89932</v>
      </c>
      <c r="M42" s="163">
        <v>21008</v>
      </c>
      <c r="N42" s="160">
        <v>43875</v>
      </c>
      <c r="O42" s="158" t="s">
        <v>43</v>
      </c>
      <c r="P42" s="140"/>
      <c r="R42" s="161"/>
      <c r="T42" s="140"/>
      <c r="U42" s="139"/>
      <c r="V42" s="139"/>
      <c r="W42" s="139"/>
      <c r="X42" s="140"/>
      <c r="Y42" s="139"/>
      <c r="Z42" s="139"/>
    </row>
    <row r="43" spans="1:26" ht="25.35" customHeight="1">
      <c r="A43" s="157">
        <v>27</v>
      </c>
      <c r="B43" s="176">
        <v>26</v>
      </c>
      <c r="C43" s="164" t="s">
        <v>52</v>
      </c>
      <c r="D43" s="163">
        <v>130.71</v>
      </c>
      <c r="E43" s="163">
        <v>22.2</v>
      </c>
      <c r="F43" s="168">
        <f>(D43-E43)/E43</f>
        <v>4.8878378378378384</v>
      </c>
      <c r="G43" s="163">
        <v>24</v>
      </c>
      <c r="H43" s="165">
        <v>1</v>
      </c>
      <c r="I43" s="162">
        <f>G43/H43</f>
        <v>24</v>
      </c>
      <c r="J43" s="162">
        <v>1</v>
      </c>
      <c r="K43" s="162">
        <v>15</v>
      </c>
      <c r="L43" s="163">
        <v>45196</v>
      </c>
      <c r="M43" s="163">
        <v>9404</v>
      </c>
      <c r="N43" s="160">
        <v>44316</v>
      </c>
      <c r="O43" s="158" t="s">
        <v>32</v>
      </c>
      <c r="P43" s="140"/>
      <c r="Q43" s="172"/>
      <c r="R43" s="172"/>
      <c r="S43" s="172"/>
      <c r="T43" s="172"/>
      <c r="U43" s="172"/>
      <c r="V43" s="173"/>
      <c r="W43" s="174"/>
      <c r="X43" s="173"/>
      <c r="Y43" s="139"/>
      <c r="Z43" s="174"/>
    </row>
    <row r="44" spans="1:26" ht="25.35" customHeight="1">
      <c r="A44" s="157">
        <v>28</v>
      </c>
      <c r="B44" s="167" t="s">
        <v>30</v>
      </c>
      <c r="C44" s="169" t="s">
        <v>175</v>
      </c>
      <c r="D44" s="163">
        <v>128</v>
      </c>
      <c r="E44" s="162" t="s">
        <v>30</v>
      </c>
      <c r="F44" s="162" t="s">
        <v>30</v>
      </c>
      <c r="G44" s="163">
        <v>64</v>
      </c>
      <c r="H44" s="162">
        <v>9</v>
      </c>
      <c r="I44" s="162">
        <f>G44/H44</f>
        <v>7.1111111111111107</v>
      </c>
      <c r="J44" s="162">
        <v>3</v>
      </c>
      <c r="K44" s="162" t="s">
        <v>30</v>
      </c>
      <c r="L44" s="163">
        <v>817270</v>
      </c>
      <c r="M44" s="163">
        <v>154726</v>
      </c>
      <c r="N44" s="160">
        <v>43665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25</v>
      </c>
      <c r="C45" s="170" t="s">
        <v>76</v>
      </c>
      <c r="D45" s="163">
        <v>44.5</v>
      </c>
      <c r="E45" s="163">
        <v>46</v>
      </c>
      <c r="F45" s="168">
        <f>(D45-E45)/E45</f>
        <v>-3.2608695652173912E-2</v>
      </c>
      <c r="G45" s="163">
        <v>15</v>
      </c>
      <c r="H45" s="162">
        <v>1</v>
      </c>
      <c r="I45" s="162">
        <f>G45/H45</f>
        <v>15</v>
      </c>
      <c r="J45" s="162">
        <v>1</v>
      </c>
      <c r="K45" s="162">
        <v>14</v>
      </c>
      <c r="L45" s="163">
        <v>23731</v>
      </c>
      <c r="M45" s="163">
        <v>4179</v>
      </c>
      <c r="N45" s="160">
        <v>44323</v>
      </c>
      <c r="O45" s="158" t="s">
        <v>32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229</v>
      </c>
      <c r="D46" s="145">
        <f>SUM(D35:D45)</f>
        <v>237147.72</v>
      </c>
      <c r="E46" s="145">
        <f t="shared" ref="E46:G46" si="3">SUM(E35:E45)</f>
        <v>201709.52999999997</v>
      </c>
      <c r="F46" s="171">
        <f>(D46-E46)/E46</f>
        <v>0.17568922003833948</v>
      </c>
      <c r="G46" s="145">
        <f t="shared" si="3"/>
        <v>42167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N20" sqref="N20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223</v>
      </c>
      <c r="F1" s="2"/>
      <c r="G1" s="2"/>
      <c r="H1" s="2"/>
      <c r="I1" s="2"/>
    </row>
    <row r="2" spans="1:27" ht="19.5" customHeight="1">
      <c r="E2" s="2" t="s">
        <v>224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02"/>
      <c r="B5" s="202"/>
      <c r="C5" s="205" t="s">
        <v>0</v>
      </c>
      <c r="D5" s="3"/>
      <c r="E5" s="3"/>
      <c r="F5" s="205" t="s">
        <v>3</v>
      </c>
      <c r="G5" s="3"/>
      <c r="H5" s="205" t="s">
        <v>5</v>
      </c>
      <c r="I5" s="205" t="s">
        <v>6</v>
      </c>
      <c r="J5" s="205" t="s">
        <v>7</v>
      </c>
      <c r="K5" s="205" t="s">
        <v>8</v>
      </c>
      <c r="L5" s="205" t="s">
        <v>10</v>
      </c>
      <c r="M5" s="205" t="s">
        <v>9</v>
      </c>
      <c r="N5" s="205" t="s">
        <v>11</v>
      </c>
      <c r="O5" s="205" t="s">
        <v>12</v>
      </c>
    </row>
    <row r="6" spans="1:27">
      <c r="A6" s="203"/>
      <c r="B6" s="203"/>
      <c r="C6" s="206"/>
      <c r="D6" s="138" t="s">
        <v>225</v>
      </c>
      <c r="E6" s="138" t="s">
        <v>211</v>
      </c>
      <c r="F6" s="206"/>
      <c r="G6" s="138" t="s">
        <v>225</v>
      </c>
      <c r="H6" s="206"/>
      <c r="I6" s="206"/>
      <c r="J6" s="206"/>
      <c r="K6" s="206"/>
      <c r="L6" s="206"/>
      <c r="M6" s="206"/>
      <c r="N6" s="206"/>
      <c r="O6" s="206"/>
    </row>
    <row r="7" spans="1:27">
      <c r="A7" s="203"/>
      <c r="B7" s="203"/>
      <c r="C7" s="206"/>
      <c r="D7" s="138" t="s">
        <v>1</v>
      </c>
      <c r="E7" s="138" t="s">
        <v>1</v>
      </c>
      <c r="F7" s="206"/>
      <c r="G7" s="138" t="s">
        <v>4</v>
      </c>
      <c r="H7" s="206"/>
      <c r="I7" s="206"/>
      <c r="J7" s="206"/>
      <c r="K7" s="206"/>
      <c r="L7" s="206"/>
      <c r="M7" s="206"/>
      <c r="N7" s="206"/>
      <c r="O7" s="206"/>
    </row>
    <row r="8" spans="1:27" ht="18" customHeight="1" thickBot="1">
      <c r="A8" s="204"/>
      <c r="B8" s="204"/>
      <c r="C8" s="207"/>
      <c r="D8" s="5" t="s">
        <v>2</v>
      </c>
      <c r="E8" s="5" t="s">
        <v>2</v>
      </c>
      <c r="F8" s="207"/>
      <c r="G8" s="6"/>
      <c r="H8" s="207"/>
      <c r="I8" s="207"/>
      <c r="J8" s="207"/>
      <c r="K8" s="207"/>
      <c r="L8" s="207"/>
      <c r="M8" s="207"/>
      <c r="N8" s="207"/>
      <c r="O8" s="207"/>
      <c r="R8" s="8"/>
    </row>
    <row r="9" spans="1:27" ht="15" customHeight="1">
      <c r="A9" s="202"/>
      <c r="B9" s="202"/>
      <c r="C9" s="205" t="s">
        <v>13</v>
      </c>
      <c r="D9" s="183"/>
      <c r="E9" s="183"/>
      <c r="F9" s="205" t="s">
        <v>15</v>
      </c>
      <c r="G9" s="183"/>
      <c r="H9" s="9" t="s">
        <v>18</v>
      </c>
      <c r="I9" s="20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5" t="s">
        <v>26</v>
      </c>
      <c r="R9" s="8"/>
    </row>
    <row r="10" spans="1:27" ht="21.6">
      <c r="A10" s="203"/>
      <c r="B10" s="203"/>
      <c r="C10" s="206"/>
      <c r="D10" s="184" t="s">
        <v>226</v>
      </c>
      <c r="E10" s="184" t="s">
        <v>212</v>
      </c>
      <c r="F10" s="206"/>
      <c r="G10" s="184" t="s">
        <v>226</v>
      </c>
      <c r="H10" s="138" t="s">
        <v>17</v>
      </c>
      <c r="I10" s="20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06"/>
      <c r="R10" s="8"/>
    </row>
    <row r="11" spans="1:27">
      <c r="A11" s="203"/>
      <c r="B11" s="203"/>
      <c r="C11" s="206"/>
      <c r="D11" s="184" t="s">
        <v>14</v>
      </c>
      <c r="E11" s="138" t="s">
        <v>14</v>
      </c>
      <c r="F11" s="206"/>
      <c r="G11" s="184" t="s">
        <v>16</v>
      </c>
      <c r="H11" s="6"/>
      <c r="I11" s="206"/>
      <c r="J11" s="6"/>
      <c r="K11" s="6"/>
      <c r="L11" s="12" t="s">
        <v>2</v>
      </c>
      <c r="M11" s="138" t="s">
        <v>17</v>
      </c>
      <c r="N11" s="6"/>
      <c r="O11" s="206"/>
      <c r="R11" s="140"/>
      <c r="T11" s="140"/>
      <c r="U11" s="139"/>
    </row>
    <row r="12" spans="1:27" ht="15.6" customHeight="1" thickBot="1">
      <c r="A12" s="203"/>
      <c r="B12" s="204"/>
      <c r="C12" s="207"/>
      <c r="D12" s="185"/>
      <c r="E12" s="5" t="s">
        <v>2</v>
      </c>
      <c r="F12" s="207"/>
      <c r="G12" s="185" t="s">
        <v>17</v>
      </c>
      <c r="H12" s="32"/>
      <c r="I12" s="207"/>
      <c r="J12" s="32"/>
      <c r="K12" s="32"/>
      <c r="L12" s="32"/>
      <c r="M12" s="32"/>
      <c r="N12" s="32"/>
      <c r="O12" s="207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 t="s">
        <v>68</v>
      </c>
      <c r="C13" s="164" t="s">
        <v>216</v>
      </c>
      <c r="D13" s="163">
        <v>67440.81</v>
      </c>
      <c r="E13" s="162" t="s">
        <v>30</v>
      </c>
      <c r="F13" s="162" t="s">
        <v>30</v>
      </c>
      <c r="G13" s="163">
        <v>10442</v>
      </c>
      <c r="H13" s="162">
        <v>510</v>
      </c>
      <c r="I13" s="162">
        <f t="shared" ref="I13:I22" si="0">G13/H13</f>
        <v>20.474509803921567</v>
      </c>
      <c r="J13" s="162">
        <v>18</v>
      </c>
      <c r="K13" s="162">
        <v>1</v>
      </c>
      <c r="L13" s="163">
        <v>74467.909999999989</v>
      </c>
      <c r="M13" s="163">
        <v>11480</v>
      </c>
      <c r="N13" s="160">
        <v>44407</v>
      </c>
      <c r="O13" s="158" t="s">
        <v>215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7" ht="25.35" customHeight="1">
      <c r="A14" s="157">
        <v>2</v>
      </c>
      <c r="B14" s="176">
        <v>1</v>
      </c>
      <c r="C14" s="164" t="s">
        <v>210</v>
      </c>
      <c r="D14" s="163">
        <v>45060.38</v>
      </c>
      <c r="E14" s="162">
        <v>52012.45</v>
      </c>
      <c r="F14" s="168">
        <f>(D14-E14)/E14</f>
        <v>-0.13366165216212658</v>
      </c>
      <c r="G14" s="163">
        <v>9954</v>
      </c>
      <c r="H14" s="162">
        <v>334</v>
      </c>
      <c r="I14" s="162">
        <f t="shared" si="0"/>
        <v>29.802395209580837</v>
      </c>
      <c r="J14" s="162">
        <v>18</v>
      </c>
      <c r="K14" s="162">
        <v>2</v>
      </c>
      <c r="L14" s="163">
        <v>100889</v>
      </c>
      <c r="M14" s="163">
        <v>21865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 t="s">
        <v>68</v>
      </c>
      <c r="C15" s="164" t="s">
        <v>220</v>
      </c>
      <c r="D15" s="163">
        <v>20332.669999999998</v>
      </c>
      <c r="E15" s="162" t="s">
        <v>30</v>
      </c>
      <c r="F15" s="162" t="s">
        <v>30</v>
      </c>
      <c r="G15" s="163">
        <v>3620</v>
      </c>
      <c r="H15" s="162">
        <v>244</v>
      </c>
      <c r="I15" s="162">
        <f t="shared" si="0"/>
        <v>14.836065573770492</v>
      </c>
      <c r="J15" s="162">
        <v>15</v>
      </c>
      <c r="K15" s="162">
        <v>1</v>
      </c>
      <c r="L15" s="163">
        <v>20719</v>
      </c>
      <c r="M15" s="163">
        <v>3689</v>
      </c>
      <c r="N15" s="160">
        <v>44407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3"/>
      <c r="Y15" s="174"/>
      <c r="Z15" s="139"/>
      <c r="AA15" s="139"/>
    </row>
    <row r="16" spans="1:27" ht="25.35" customHeight="1">
      <c r="A16" s="157">
        <v>4</v>
      </c>
      <c r="B16" s="176">
        <v>2</v>
      </c>
      <c r="C16" s="164" t="s">
        <v>194</v>
      </c>
      <c r="D16" s="163">
        <v>19229.189999999999</v>
      </c>
      <c r="E16" s="162">
        <v>28574.19</v>
      </c>
      <c r="F16" s="168">
        <f>(D16-E16)/E16</f>
        <v>-0.32704339125623511</v>
      </c>
      <c r="G16" s="163">
        <v>4028</v>
      </c>
      <c r="H16" s="162">
        <v>187</v>
      </c>
      <c r="I16" s="162">
        <f>G16/H16</f>
        <v>21.540106951871657</v>
      </c>
      <c r="J16" s="162">
        <v>14</v>
      </c>
      <c r="K16" s="162">
        <v>3</v>
      </c>
      <c r="L16" s="163">
        <v>113027.78</v>
      </c>
      <c r="M16" s="163">
        <v>23109</v>
      </c>
      <c r="N16" s="160">
        <v>44393</v>
      </c>
      <c r="O16" s="158" t="s">
        <v>34</v>
      </c>
      <c r="P16" s="78"/>
      <c r="Q16" s="172"/>
      <c r="R16" s="172"/>
      <c r="S16" s="172"/>
      <c r="T16" s="172"/>
      <c r="U16" s="173"/>
      <c r="V16" s="173"/>
      <c r="W16" s="173"/>
      <c r="X16" s="174"/>
      <c r="Y16" s="174"/>
      <c r="Z16" s="139"/>
      <c r="AA16" s="139"/>
    </row>
    <row r="17" spans="1:27" ht="25.35" customHeight="1">
      <c r="A17" s="157">
        <v>5</v>
      </c>
      <c r="B17" s="176">
        <v>3</v>
      </c>
      <c r="C17" s="164" t="s">
        <v>195</v>
      </c>
      <c r="D17" s="163">
        <v>15121.84</v>
      </c>
      <c r="E17" s="162">
        <v>17679.97</v>
      </c>
      <c r="F17" s="168">
        <f>(D17-E17)/E17</f>
        <v>-0.14469085637588755</v>
      </c>
      <c r="G17" s="163">
        <v>2419</v>
      </c>
      <c r="H17" s="162">
        <v>100</v>
      </c>
      <c r="I17" s="162">
        <f>G17/H17</f>
        <v>24.19</v>
      </c>
      <c r="J17" s="162">
        <v>8</v>
      </c>
      <c r="K17" s="162">
        <v>3</v>
      </c>
      <c r="L17" s="163">
        <v>60144.5</v>
      </c>
      <c r="M17" s="163">
        <v>9727</v>
      </c>
      <c r="N17" s="160">
        <v>44393</v>
      </c>
      <c r="O17" s="158" t="s">
        <v>74</v>
      </c>
      <c r="P17" s="78"/>
      <c r="Q17" s="172"/>
      <c r="R17" s="172"/>
      <c r="S17" s="172"/>
      <c r="T17" s="172"/>
      <c r="U17" s="173"/>
      <c r="V17" s="173"/>
      <c r="W17" s="173"/>
      <c r="X17" s="174"/>
      <c r="Y17" s="174"/>
      <c r="Z17" s="139"/>
    </row>
    <row r="18" spans="1:27" ht="25.35" customHeight="1">
      <c r="A18" s="157">
        <v>6</v>
      </c>
      <c r="B18" s="176">
        <v>5</v>
      </c>
      <c r="C18" s="164" t="s">
        <v>166</v>
      </c>
      <c r="D18" s="163">
        <v>11986.14</v>
      </c>
      <c r="E18" s="162">
        <v>13701.63</v>
      </c>
      <c r="F18" s="168">
        <f t="shared" ref="F18:F23" si="1">(D18-E18)/E18</f>
        <v>-0.12520335171800726</v>
      </c>
      <c r="G18" s="163">
        <v>1923</v>
      </c>
      <c r="H18" s="162">
        <v>102</v>
      </c>
      <c r="I18" s="162">
        <f t="shared" si="0"/>
        <v>18.852941176470587</v>
      </c>
      <c r="J18" s="162">
        <v>8</v>
      </c>
      <c r="K18" s="162">
        <v>6</v>
      </c>
      <c r="L18" s="163">
        <v>204120</v>
      </c>
      <c r="M18" s="163">
        <v>32318</v>
      </c>
      <c r="N18" s="160">
        <v>44372</v>
      </c>
      <c r="O18" s="158" t="s">
        <v>53</v>
      </c>
      <c r="P18" s="140"/>
      <c r="Q18" s="172"/>
      <c r="R18" s="172"/>
      <c r="S18" s="172"/>
      <c r="T18" s="172"/>
      <c r="U18" s="173"/>
      <c r="V18" s="173"/>
      <c r="W18" s="174"/>
      <c r="X18" s="173"/>
      <c r="Y18" s="174"/>
      <c r="Z18" s="139"/>
      <c r="AA18" s="139"/>
    </row>
    <row r="19" spans="1:27" ht="25.35" customHeight="1">
      <c r="A19" s="157">
        <v>7</v>
      </c>
      <c r="B19" s="176">
        <v>4</v>
      </c>
      <c r="C19" s="164" t="s">
        <v>218</v>
      </c>
      <c r="D19" s="163">
        <v>9950.52</v>
      </c>
      <c r="E19" s="162">
        <v>14452.89</v>
      </c>
      <c r="F19" s="168">
        <f t="shared" si="1"/>
        <v>-0.31152039488296107</v>
      </c>
      <c r="G19" s="163">
        <v>1615</v>
      </c>
      <c r="H19" s="162">
        <v>105</v>
      </c>
      <c r="I19" s="162">
        <f t="shared" si="0"/>
        <v>15.380952380952381</v>
      </c>
      <c r="J19" s="162">
        <v>11</v>
      </c>
      <c r="K19" s="162">
        <v>2</v>
      </c>
      <c r="L19" s="163">
        <v>24403</v>
      </c>
      <c r="M19" s="163">
        <v>4071</v>
      </c>
      <c r="N19" s="160">
        <v>44400</v>
      </c>
      <c r="O19" s="158" t="s">
        <v>53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74"/>
      <c r="Z19" s="139"/>
      <c r="AA19" s="139"/>
    </row>
    <row r="20" spans="1:27" ht="25.35" customHeight="1">
      <c r="A20" s="157">
        <v>8</v>
      </c>
      <c r="B20" s="177" t="s">
        <v>40</v>
      </c>
      <c r="C20" s="164" t="s">
        <v>228</v>
      </c>
      <c r="D20" s="163">
        <v>4805.34</v>
      </c>
      <c r="E20" s="162" t="s">
        <v>30</v>
      </c>
      <c r="F20" s="162" t="s">
        <v>30</v>
      </c>
      <c r="G20" s="163">
        <v>698</v>
      </c>
      <c r="H20" s="162">
        <v>12</v>
      </c>
      <c r="I20" s="162">
        <f>G20/H20</f>
        <v>58.166666666666664</v>
      </c>
      <c r="J20" s="162">
        <v>8</v>
      </c>
      <c r="K20" s="162">
        <v>0</v>
      </c>
      <c r="L20" s="163">
        <v>4805.34</v>
      </c>
      <c r="M20" s="163">
        <v>698</v>
      </c>
      <c r="N20" s="160" t="s">
        <v>193</v>
      </c>
      <c r="O20" s="158" t="s">
        <v>34</v>
      </c>
      <c r="P20" s="78"/>
      <c r="Q20" s="172"/>
      <c r="R20" s="172"/>
      <c r="S20" s="172"/>
      <c r="T20" s="172"/>
      <c r="U20" s="173"/>
      <c r="V20" s="173"/>
      <c r="W20" s="173"/>
      <c r="X20" s="174"/>
      <c r="Y20" s="174"/>
      <c r="Z20" s="139"/>
    </row>
    <row r="21" spans="1:27" ht="25.35" customHeight="1">
      <c r="A21" s="157">
        <v>9</v>
      </c>
      <c r="B21" s="177">
        <v>6</v>
      </c>
      <c r="C21" s="169" t="s">
        <v>191</v>
      </c>
      <c r="D21" s="163">
        <v>4636.0200000000004</v>
      </c>
      <c r="E21" s="162">
        <v>7590.86</v>
      </c>
      <c r="F21" s="168">
        <f t="shared" si="1"/>
        <v>-0.38926287667010051</v>
      </c>
      <c r="G21" s="163">
        <v>789</v>
      </c>
      <c r="H21" s="162">
        <v>53</v>
      </c>
      <c r="I21" s="162">
        <f t="shared" si="0"/>
        <v>14.886792452830189</v>
      </c>
      <c r="J21" s="162">
        <v>6</v>
      </c>
      <c r="K21" s="162">
        <v>4</v>
      </c>
      <c r="L21" s="163">
        <v>84870</v>
      </c>
      <c r="M21" s="163">
        <v>13281</v>
      </c>
      <c r="N21" s="160">
        <v>44386</v>
      </c>
      <c r="O21" s="158" t="s">
        <v>32</v>
      </c>
      <c r="P21" s="140"/>
      <c r="Q21" s="172"/>
      <c r="R21" s="172"/>
      <c r="S21" s="172"/>
      <c r="T21" s="172"/>
      <c r="U21" s="172"/>
      <c r="V21" s="173"/>
      <c r="W21" s="173"/>
      <c r="X21" s="174"/>
      <c r="Y21" s="109"/>
      <c r="Z21" s="139"/>
      <c r="AA21" s="139"/>
    </row>
    <row r="22" spans="1:27" ht="25.35" customHeight="1">
      <c r="A22" s="157">
        <v>10</v>
      </c>
      <c r="B22" s="176">
        <v>9</v>
      </c>
      <c r="C22" s="164" t="s">
        <v>182</v>
      </c>
      <c r="D22" s="163">
        <v>1912.98</v>
      </c>
      <c r="E22" s="162">
        <v>2927.59</v>
      </c>
      <c r="F22" s="168">
        <f t="shared" si="1"/>
        <v>-0.34656833777953883</v>
      </c>
      <c r="G22" s="163">
        <v>423</v>
      </c>
      <c r="H22" s="162">
        <v>38</v>
      </c>
      <c r="I22" s="162">
        <f t="shared" si="0"/>
        <v>11.131578947368421</v>
      </c>
      <c r="J22" s="162">
        <v>6</v>
      </c>
      <c r="K22" s="162">
        <v>5</v>
      </c>
      <c r="L22" s="163">
        <v>43342</v>
      </c>
      <c r="M22" s="163">
        <v>9532</v>
      </c>
      <c r="N22" s="160">
        <v>44379</v>
      </c>
      <c r="O22" s="158" t="s">
        <v>53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200475.88999999996</v>
      </c>
      <c r="E23" s="145">
        <f t="shared" ref="E23:G23" si="2">SUM(E13:E22)</f>
        <v>136939.57999999999</v>
      </c>
      <c r="F23" s="171">
        <f t="shared" si="1"/>
        <v>0.46397330852044366</v>
      </c>
      <c r="G23" s="145">
        <f t="shared" si="2"/>
        <v>35911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11</v>
      </c>
      <c r="C25" s="178" t="s">
        <v>173</v>
      </c>
      <c r="D25" s="163">
        <v>1472.3400000000001</v>
      </c>
      <c r="E25" s="162">
        <v>2689.98</v>
      </c>
      <c r="F25" s="168">
        <f>(D25-E25)/E25</f>
        <v>-0.45265764057725333</v>
      </c>
      <c r="G25" s="163">
        <v>358</v>
      </c>
      <c r="H25" s="162">
        <v>38</v>
      </c>
      <c r="I25" s="162">
        <f>G25/H25</f>
        <v>9.4210526315789469</v>
      </c>
      <c r="J25" s="162">
        <v>5</v>
      </c>
      <c r="K25" s="162">
        <v>6</v>
      </c>
      <c r="L25" s="163">
        <v>45993.849999999991</v>
      </c>
      <c r="M25" s="163">
        <v>10342</v>
      </c>
      <c r="N25" s="160">
        <v>44372</v>
      </c>
      <c r="O25" s="158" t="s">
        <v>43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3"/>
      <c r="Z25" s="174"/>
    </row>
    <row r="26" spans="1:27" ht="25.35" customHeight="1">
      <c r="A26" s="157">
        <v>12</v>
      </c>
      <c r="B26" s="176">
        <v>13</v>
      </c>
      <c r="C26" s="164" t="s">
        <v>123</v>
      </c>
      <c r="D26" s="163">
        <v>1399.8</v>
      </c>
      <c r="E26" s="162">
        <v>1563.09</v>
      </c>
      <c r="F26" s="168">
        <f>(D26-E26)/E26</f>
        <v>-0.10446615358040802</v>
      </c>
      <c r="G26" s="163">
        <v>202</v>
      </c>
      <c r="H26" s="162">
        <v>7</v>
      </c>
      <c r="I26" s="162">
        <f>G26/H26</f>
        <v>28.857142857142858</v>
      </c>
      <c r="J26" s="162">
        <v>1</v>
      </c>
      <c r="K26" s="162">
        <v>9</v>
      </c>
      <c r="L26" s="163">
        <v>108339.7</v>
      </c>
      <c r="M26" s="163">
        <v>17319</v>
      </c>
      <c r="N26" s="160">
        <v>44351</v>
      </c>
      <c r="O26" s="158" t="s">
        <v>34</v>
      </c>
      <c r="P26" s="78"/>
      <c r="R26" s="161"/>
      <c r="T26" s="140"/>
      <c r="U26" s="139"/>
      <c r="V26" s="139"/>
      <c r="W26" s="139"/>
      <c r="X26" s="139"/>
      <c r="Y26" s="140"/>
      <c r="Z26" s="139"/>
    </row>
    <row r="27" spans="1:27" ht="25.35" customHeight="1">
      <c r="A27" s="157">
        <v>13</v>
      </c>
      <c r="B27" s="176" t="s">
        <v>68</v>
      </c>
      <c r="C27" s="164" t="s">
        <v>227</v>
      </c>
      <c r="D27" s="163">
        <v>1326.03</v>
      </c>
      <c r="E27" s="162" t="s">
        <v>30</v>
      </c>
      <c r="F27" s="162" t="s">
        <v>30</v>
      </c>
      <c r="G27" s="163">
        <v>225</v>
      </c>
      <c r="H27" s="162">
        <v>97</v>
      </c>
      <c r="I27" s="162">
        <f t="shared" ref="I27:I32" si="3">G27/H27</f>
        <v>2.3195876288659796</v>
      </c>
      <c r="J27" s="162">
        <v>9</v>
      </c>
      <c r="K27" s="162">
        <v>1</v>
      </c>
      <c r="L27" s="163">
        <v>1326.03</v>
      </c>
      <c r="M27" s="163">
        <v>225</v>
      </c>
      <c r="N27" s="160">
        <v>44407</v>
      </c>
      <c r="O27" s="158" t="s">
        <v>43</v>
      </c>
      <c r="P27" s="140"/>
      <c r="R27" s="161"/>
      <c r="T27" s="140"/>
      <c r="U27" s="139"/>
      <c r="V27" s="139"/>
      <c r="W27" s="139"/>
      <c r="X27" s="139"/>
      <c r="Y27" s="140"/>
      <c r="Z27" s="139"/>
    </row>
    <row r="28" spans="1:27" ht="25.35" customHeight="1">
      <c r="A28" s="157">
        <v>14</v>
      </c>
      <c r="B28" s="176">
        <v>10</v>
      </c>
      <c r="C28" s="164" t="s">
        <v>126</v>
      </c>
      <c r="D28" s="163">
        <v>1325.64</v>
      </c>
      <c r="E28" s="162">
        <v>2773.59</v>
      </c>
      <c r="F28" s="168">
        <f t="shared" ref="F28:F35" si="4">(D28-E28)/E28</f>
        <v>-0.52204904113441419</v>
      </c>
      <c r="G28" s="163">
        <v>301</v>
      </c>
      <c r="H28" s="162">
        <v>27</v>
      </c>
      <c r="I28" s="162">
        <f t="shared" si="3"/>
        <v>11.148148148148149</v>
      </c>
      <c r="J28" s="162">
        <v>3</v>
      </c>
      <c r="K28" s="162">
        <v>9</v>
      </c>
      <c r="L28" s="163">
        <v>81630</v>
      </c>
      <c r="M28" s="163">
        <v>18160</v>
      </c>
      <c r="N28" s="160">
        <v>44351</v>
      </c>
      <c r="O28" s="158" t="s">
        <v>53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7" ht="25.35" customHeight="1">
      <c r="A29" s="157">
        <v>15</v>
      </c>
      <c r="B29" s="176">
        <v>15</v>
      </c>
      <c r="C29" s="164" t="s">
        <v>206</v>
      </c>
      <c r="D29" s="163">
        <v>906.1</v>
      </c>
      <c r="E29" s="162">
        <v>1374.28</v>
      </c>
      <c r="F29" s="168">
        <f t="shared" si="4"/>
        <v>-0.34067293419099454</v>
      </c>
      <c r="G29" s="163">
        <v>160</v>
      </c>
      <c r="H29" s="162">
        <v>13</v>
      </c>
      <c r="I29" s="162">
        <f t="shared" si="3"/>
        <v>12.307692307692308</v>
      </c>
      <c r="J29" s="162">
        <v>7</v>
      </c>
      <c r="K29" s="162">
        <v>3</v>
      </c>
      <c r="L29" s="163">
        <v>5279.46</v>
      </c>
      <c r="M29" s="163">
        <v>955</v>
      </c>
      <c r="N29" s="160">
        <v>44393</v>
      </c>
      <c r="O29" s="158" t="s">
        <v>57</v>
      </c>
      <c r="P29" s="140"/>
      <c r="R29" s="161"/>
      <c r="T29" s="140"/>
      <c r="U29" s="139"/>
      <c r="V29" s="139"/>
      <c r="W29" s="139"/>
      <c r="X29" s="139"/>
      <c r="Y29" s="140"/>
      <c r="Z29" s="139"/>
    </row>
    <row r="30" spans="1:27" ht="25.35" customHeight="1">
      <c r="A30" s="157">
        <v>16</v>
      </c>
      <c r="B30" s="176">
        <v>8</v>
      </c>
      <c r="C30" s="164" t="s">
        <v>217</v>
      </c>
      <c r="D30" s="163">
        <v>863.08</v>
      </c>
      <c r="E30" s="162">
        <v>4619.3900000000003</v>
      </c>
      <c r="F30" s="168">
        <f t="shared" si="4"/>
        <v>-0.81316147803064909</v>
      </c>
      <c r="G30" s="163">
        <v>153</v>
      </c>
      <c r="H30" s="162">
        <v>36</v>
      </c>
      <c r="I30" s="162">
        <f t="shared" si="3"/>
        <v>4.25</v>
      </c>
      <c r="J30" s="162">
        <v>7</v>
      </c>
      <c r="K30" s="162">
        <v>2</v>
      </c>
      <c r="L30" s="163">
        <v>5482</v>
      </c>
      <c r="M30" s="163">
        <v>913</v>
      </c>
      <c r="N30" s="160">
        <v>44400</v>
      </c>
      <c r="O30" s="158" t="s">
        <v>114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7" ht="25.35" customHeight="1">
      <c r="A31" s="157">
        <v>17</v>
      </c>
      <c r="B31" s="176">
        <v>12</v>
      </c>
      <c r="C31" s="169" t="s">
        <v>221</v>
      </c>
      <c r="D31" s="163">
        <v>637.9</v>
      </c>
      <c r="E31" s="162">
        <v>1903.96</v>
      </c>
      <c r="F31" s="168">
        <f t="shared" si="4"/>
        <v>-0.66496144876993213</v>
      </c>
      <c r="G31" s="163">
        <v>102</v>
      </c>
      <c r="H31" s="162">
        <v>12</v>
      </c>
      <c r="I31" s="162">
        <f t="shared" si="3"/>
        <v>8.5</v>
      </c>
      <c r="J31" s="162">
        <v>4</v>
      </c>
      <c r="K31" s="162">
        <v>2</v>
      </c>
      <c r="L31" s="163">
        <v>2541.86</v>
      </c>
      <c r="M31" s="163">
        <v>419</v>
      </c>
      <c r="N31" s="160">
        <v>44400</v>
      </c>
      <c r="O31" s="158" t="s">
        <v>57</v>
      </c>
      <c r="P31" s="140"/>
      <c r="Q31" s="172"/>
      <c r="R31" s="172"/>
      <c r="S31" s="172"/>
      <c r="T31" s="172"/>
      <c r="U31" s="172"/>
      <c r="V31" s="173"/>
      <c r="W31" s="174"/>
      <c r="X31" s="173"/>
      <c r="Y31" s="174"/>
      <c r="Z31" s="139"/>
    </row>
    <row r="32" spans="1:27" ht="25.35" customHeight="1">
      <c r="A32" s="157">
        <v>18</v>
      </c>
      <c r="B32" s="177">
        <v>17</v>
      </c>
      <c r="C32" s="164" t="s">
        <v>185</v>
      </c>
      <c r="D32" s="163">
        <v>600</v>
      </c>
      <c r="E32" s="162">
        <v>1122</v>
      </c>
      <c r="F32" s="168">
        <f t="shared" si="4"/>
        <v>-0.46524064171122997</v>
      </c>
      <c r="G32" s="163">
        <v>101</v>
      </c>
      <c r="H32" s="162">
        <v>7</v>
      </c>
      <c r="I32" s="162">
        <f t="shared" si="3"/>
        <v>14.428571428571429</v>
      </c>
      <c r="J32" s="162">
        <v>5</v>
      </c>
      <c r="K32" s="162">
        <v>5</v>
      </c>
      <c r="L32" s="163">
        <v>8569.58</v>
      </c>
      <c r="M32" s="163">
        <v>1619</v>
      </c>
      <c r="N32" s="160">
        <v>44379</v>
      </c>
      <c r="O32" s="154" t="s">
        <v>186</v>
      </c>
      <c r="P32" s="140"/>
      <c r="Q32" s="172"/>
      <c r="R32" s="172"/>
      <c r="S32" s="172"/>
      <c r="T32" s="172"/>
      <c r="U32" s="172"/>
      <c r="V32" s="173"/>
      <c r="W32" s="173"/>
      <c r="X32" s="174"/>
      <c r="Y32" s="174"/>
      <c r="Z32" s="139"/>
    </row>
    <row r="33" spans="1:26" ht="25.35" customHeight="1">
      <c r="A33" s="157">
        <v>19</v>
      </c>
      <c r="B33" s="167" t="s">
        <v>30</v>
      </c>
      <c r="C33" s="166" t="s">
        <v>47</v>
      </c>
      <c r="D33" s="163">
        <v>283</v>
      </c>
      <c r="E33" s="162" t="s">
        <v>30</v>
      </c>
      <c r="F33" s="162" t="s">
        <v>30</v>
      </c>
      <c r="G33" s="163">
        <v>152</v>
      </c>
      <c r="H33" s="162">
        <v>6</v>
      </c>
      <c r="I33" s="162">
        <f>G33/H33</f>
        <v>25.333333333333332</v>
      </c>
      <c r="J33" s="162">
        <v>2</v>
      </c>
      <c r="K33" s="162" t="s">
        <v>30</v>
      </c>
      <c r="L33" s="163">
        <v>67303.86</v>
      </c>
      <c r="M33" s="163">
        <v>14761</v>
      </c>
      <c r="N33" s="160">
        <v>44113</v>
      </c>
      <c r="O33" s="158" t="s">
        <v>27</v>
      </c>
      <c r="P33" s="78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23</v>
      </c>
      <c r="C34" s="166" t="s">
        <v>99</v>
      </c>
      <c r="D34" s="163">
        <v>222</v>
      </c>
      <c r="E34" s="163">
        <v>207</v>
      </c>
      <c r="F34" s="168">
        <f t="shared" si="4"/>
        <v>7.2463768115942032E-2</v>
      </c>
      <c r="G34" s="163">
        <v>52</v>
      </c>
      <c r="H34" s="162" t="s">
        <v>30</v>
      </c>
      <c r="I34" s="162" t="s">
        <v>30</v>
      </c>
      <c r="J34" s="162">
        <v>2</v>
      </c>
      <c r="K34" s="162">
        <v>12</v>
      </c>
      <c r="L34" s="163">
        <v>5487.92</v>
      </c>
      <c r="M34" s="163">
        <v>1106</v>
      </c>
      <c r="N34" s="160">
        <v>44330</v>
      </c>
      <c r="O34" s="158" t="s">
        <v>100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6" ht="25.35" customHeight="1">
      <c r="A35" s="144"/>
      <c r="B35" s="144"/>
      <c r="C35" s="159" t="s">
        <v>86</v>
      </c>
      <c r="D35" s="145">
        <f>SUM(D23:D34)</f>
        <v>209511.77999999994</v>
      </c>
      <c r="E35" s="145">
        <f t="shared" ref="E35:G35" si="5">SUM(E23:E34)</f>
        <v>153192.87</v>
      </c>
      <c r="F35" s="171">
        <f t="shared" si="4"/>
        <v>0.36763401586509836</v>
      </c>
      <c r="G35" s="145">
        <f t="shared" si="5"/>
        <v>37717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67" t="s">
        <v>30</v>
      </c>
      <c r="C37" s="166" t="s">
        <v>138</v>
      </c>
      <c r="D37" s="163">
        <v>164</v>
      </c>
      <c r="E37" s="162" t="s">
        <v>30</v>
      </c>
      <c r="F37" s="162" t="s">
        <v>30</v>
      </c>
      <c r="G37" s="163">
        <v>89</v>
      </c>
      <c r="H37" s="165">
        <v>6</v>
      </c>
      <c r="I37" s="162">
        <f>G37/H37</f>
        <v>14.833333333333334</v>
      </c>
      <c r="J37" s="162">
        <v>2</v>
      </c>
      <c r="K37" s="162" t="s">
        <v>30</v>
      </c>
      <c r="L37" s="163">
        <v>24204</v>
      </c>
      <c r="M37" s="163">
        <v>5781</v>
      </c>
      <c r="N37" s="160">
        <v>44015</v>
      </c>
      <c r="O37" s="158" t="s">
        <v>43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6" ht="25.35" customHeight="1">
      <c r="A38" s="157">
        <v>22</v>
      </c>
      <c r="B38" s="167" t="s">
        <v>30</v>
      </c>
      <c r="C38" s="166" t="s">
        <v>137</v>
      </c>
      <c r="D38" s="163">
        <v>119.5</v>
      </c>
      <c r="E38" s="162" t="s">
        <v>30</v>
      </c>
      <c r="F38" s="162" t="s">
        <v>30</v>
      </c>
      <c r="G38" s="163">
        <v>64</v>
      </c>
      <c r="H38" s="165">
        <v>7</v>
      </c>
      <c r="I38" s="162">
        <f>G38/H38</f>
        <v>9.1428571428571423</v>
      </c>
      <c r="J38" s="162">
        <v>2</v>
      </c>
      <c r="K38" s="162" t="s">
        <v>30</v>
      </c>
      <c r="L38" s="163">
        <v>19883.5</v>
      </c>
      <c r="M38" s="163">
        <v>4717</v>
      </c>
      <c r="N38" s="160">
        <v>44057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167" t="s">
        <v>30</v>
      </c>
      <c r="C39" s="166" t="s">
        <v>164</v>
      </c>
      <c r="D39" s="163">
        <v>78</v>
      </c>
      <c r="E39" s="162" t="s">
        <v>30</v>
      </c>
      <c r="F39" s="162" t="s">
        <v>30</v>
      </c>
      <c r="G39" s="163">
        <v>39</v>
      </c>
      <c r="H39" s="165">
        <v>3</v>
      </c>
      <c r="I39" s="162">
        <f t="shared" ref="I39:I45" si="6">G39/H39</f>
        <v>13</v>
      </c>
      <c r="J39" s="162">
        <v>1</v>
      </c>
      <c r="K39" s="162" t="s">
        <v>30</v>
      </c>
      <c r="L39" s="163">
        <v>24531</v>
      </c>
      <c r="M39" s="163">
        <v>5417</v>
      </c>
      <c r="N39" s="160">
        <v>44099</v>
      </c>
      <c r="O39" s="158" t="s">
        <v>43</v>
      </c>
      <c r="P39" s="140"/>
      <c r="Q39" s="172"/>
      <c r="R39" s="172"/>
      <c r="T39" s="172"/>
      <c r="U39" s="172"/>
      <c r="V39" s="173"/>
      <c r="W39" s="174"/>
      <c r="X39" s="173"/>
      <c r="Y39" s="139"/>
      <c r="Z39" s="174"/>
    </row>
    <row r="40" spans="1:26" ht="25.35" customHeight="1">
      <c r="A40" s="157">
        <v>24</v>
      </c>
      <c r="B40" s="177">
        <v>32</v>
      </c>
      <c r="C40" s="164" t="s">
        <v>162</v>
      </c>
      <c r="D40" s="163">
        <v>47</v>
      </c>
      <c r="E40" s="162">
        <v>72</v>
      </c>
      <c r="F40" s="168">
        <f>(D40-E40)/E40</f>
        <v>-0.34722222222222221</v>
      </c>
      <c r="G40" s="163">
        <v>16</v>
      </c>
      <c r="H40" s="162">
        <v>2</v>
      </c>
      <c r="I40" s="162">
        <f t="shared" si="6"/>
        <v>8</v>
      </c>
      <c r="J40" s="162">
        <v>1</v>
      </c>
      <c r="K40" s="162">
        <v>7</v>
      </c>
      <c r="L40" s="163">
        <v>11027.52</v>
      </c>
      <c r="M40" s="163">
        <v>2070</v>
      </c>
      <c r="N40" s="160">
        <v>44365</v>
      </c>
      <c r="O40" s="158" t="s">
        <v>43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6">
        <v>28</v>
      </c>
      <c r="C41" s="170" t="s">
        <v>76</v>
      </c>
      <c r="D41" s="163">
        <v>46</v>
      </c>
      <c r="E41" s="163">
        <v>122</v>
      </c>
      <c r="F41" s="168">
        <f>(D41-E41)/E41</f>
        <v>-0.62295081967213117</v>
      </c>
      <c r="G41" s="163">
        <v>8</v>
      </c>
      <c r="H41" s="162">
        <v>1</v>
      </c>
      <c r="I41" s="162">
        <f t="shared" si="6"/>
        <v>8</v>
      </c>
      <c r="J41" s="162">
        <v>1</v>
      </c>
      <c r="K41" s="162">
        <v>13</v>
      </c>
      <c r="L41" s="163">
        <v>23686</v>
      </c>
      <c r="M41" s="163">
        <v>1464</v>
      </c>
      <c r="N41" s="160">
        <v>44323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39"/>
      <c r="Y41" s="173"/>
      <c r="Z41" s="174"/>
    </row>
    <row r="42" spans="1:26" ht="25.35" customHeight="1">
      <c r="A42" s="157">
        <v>26</v>
      </c>
      <c r="B42" s="176">
        <v>29</v>
      </c>
      <c r="C42" s="169" t="s">
        <v>52</v>
      </c>
      <c r="D42" s="163">
        <v>22.2</v>
      </c>
      <c r="E42" s="163">
        <v>74.489999999999995</v>
      </c>
      <c r="F42" s="168">
        <f>(D42-E42)/E42</f>
        <v>-0.70197341925090606</v>
      </c>
      <c r="G42" s="163">
        <v>4</v>
      </c>
      <c r="H42" s="165">
        <v>1</v>
      </c>
      <c r="I42" s="162">
        <f t="shared" si="6"/>
        <v>4</v>
      </c>
      <c r="J42" s="162">
        <v>1</v>
      </c>
      <c r="K42" s="162">
        <v>14</v>
      </c>
      <c r="L42" s="163">
        <v>45066</v>
      </c>
      <c r="M42" s="163">
        <v>9380</v>
      </c>
      <c r="N42" s="160">
        <v>44316</v>
      </c>
      <c r="O42" s="158" t="s">
        <v>32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62" t="s">
        <v>30</v>
      </c>
      <c r="C43" s="164" t="s">
        <v>174</v>
      </c>
      <c r="D43" s="163">
        <v>65</v>
      </c>
      <c r="E43" s="162" t="s">
        <v>30</v>
      </c>
      <c r="F43" s="162" t="s">
        <v>30</v>
      </c>
      <c r="G43" s="163">
        <v>37</v>
      </c>
      <c r="H43" s="162">
        <v>3</v>
      </c>
      <c r="I43" s="162">
        <f t="shared" si="6"/>
        <v>12.333333333333334</v>
      </c>
      <c r="J43" s="162">
        <v>1</v>
      </c>
      <c r="K43" s="162" t="s">
        <v>30</v>
      </c>
      <c r="L43" s="163">
        <v>54734.49</v>
      </c>
      <c r="M43" s="163">
        <v>12810</v>
      </c>
      <c r="N43" s="160">
        <v>43861</v>
      </c>
      <c r="O43" s="158" t="s">
        <v>27</v>
      </c>
      <c r="P43" s="78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6" ht="25.35" customHeight="1">
      <c r="A44" s="157">
        <v>28</v>
      </c>
      <c r="B44" s="157">
        <v>14</v>
      </c>
      <c r="C44" s="164" t="s">
        <v>192</v>
      </c>
      <c r="D44" s="163">
        <v>13</v>
      </c>
      <c r="E44" s="163">
        <v>74</v>
      </c>
      <c r="F44" s="168">
        <f>(D44-E44)/E44</f>
        <v>-0.82432432432432434</v>
      </c>
      <c r="G44" s="163">
        <v>4</v>
      </c>
      <c r="H44" s="162">
        <v>1</v>
      </c>
      <c r="I44" s="162">
        <f t="shared" si="6"/>
        <v>4</v>
      </c>
      <c r="J44" s="162">
        <v>1</v>
      </c>
      <c r="K44" s="162">
        <v>3</v>
      </c>
      <c r="L44" s="163">
        <v>6439.18</v>
      </c>
      <c r="M44" s="163">
        <v>1623</v>
      </c>
      <c r="N44" s="160">
        <v>44386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35</v>
      </c>
      <c r="C45" s="166" t="s">
        <v>44</v>
      </c>
      <c r="D45" s="163">
        <v>7</v>
      </c>
      <c r="E45" s="163">
        <v>45</v>
      </c>
      <c r="F45" s="168">
        <f>(D45-E45)/E45</f>
        <v>-0.84444444444444444</v>
      </c>
      <c r="G45" s="163">
        <v>2</v>
      </c>
      <c r="H45" s="162">
        <v>1</v>
      </c>
      <c r="I45" s="162">
        <f t="shared" si="6"/>
        <v>2</v>
      </c>
      <c r="J45" s="162">
        <v>1</v>
      </c>
      <c r="K45" s="162">
        <v>14</v>
      </c>
      <c r="L45" s="163">
        <v>23365.42</v>
      </c>
      <c r="M45" s="163">
        <v>4230</v>
      </c>
      <c r="N45" s="160">
        <v>44316</v>
      </c>
      <c r="O45" s="158" t="s">
        <v>43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229</v>
      </c>
      <c r="D46" s="145">
        <f>SUM(D35:D45)</f>
        <v>210073.47999999995</v>
      </c>
      <c r="E46" s="145">
        <f>SUM(E35:E45)</f>
        <v>153580.35999999999</v>
      </c>
      <c r="F46" s="171">
        <f>(D46-E46)/E46</f>
        <v>0.36784078380855451</v>
      </c>
      <c r="G46" s="145">
        <f>SUM(G35:G45)</f>
        <v>37980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zoomScale="60" zoomScaleNormal="60" workbookViewId="0">
      <selection activeCell="A40" sqref="A40:XFD40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4.88671875" style="137" customWidth="1"/>
    <col min="26" max="26" width="12" style="137" bestFit="1" customWidth="1"/>
    <col min="27" max="16384" width="8.88671875" style="137"/>
  </cols>
  <sheetData>
    <row r="1" spans="1:26" ht="19.5" customHeight="1">
      <c r="E1" s="2" t="s">
        <v>213</v>
      </c>
      <c r="F1" s="2"/>
      <c r="G1" s="2"/>
      <c r="H1" s="2"/>
      <c r="I1" s="2"/>
    </row>
    <row r="2" spans="1:26" ht="19.5" customHeight="1">
      <c r="E2" s="2" t="s">
        <v>214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2"/>
      <c r="B5" s="202"/>
      <c r="C5" s="205" t="s">
        <v>0</v>
      </c>
      <c r="D5" s="3"/>
      <c r="E5" s="3"/>
      <c r="F5" s="205" t="s">
        <v>3</v>
      </c>
      <c r="G5" s="3"/>
      <c r="H5" s="205" t="s">
        <v>5</v>
      </c>
      <c r="I5" s="205" t="s">
        <v>6</v>
      </c>
      <c r="J5" s="205" t="s">
        <v>7</v>
      </c>
      <c r="K5" s="205" t="s">
        <v>8</v>
      </c>
      <c r="L5" s="205" t="s">
        <v>10</v>
      </c>
      <c r="M5" s="205" t="s">
        <v>9</v>
      </c>
      <c r="N5" s="205" t="s">
        <v>11</v>
      </c>
      <c r="O5" s="205" t="s">
        <v>12</v>
      </c>
    </row>
    <row r="6" spans="1:26">
      <c r="A6" s="203"/>
      <c r="B6" s="203"/>
      <c r="C6" s="206"/>
      <c r="D6" s="138" t="s">
        <v>211</v>
      </c>
      <c r="E6" s="138" t="s">
        <v>202</v>
      </c>
      <c r="F6" s="206"/>
      <c r="G6" s="138" t="s">
        <v>211</v>
      </c>
      <c r="H6" s="206"/>
      <c r="I6" s="206"/>
      <c r="J6" s="206"/>
      <c r="K6" s="206"/>
      <c r="L6" s="206"/>
      <c r="M6" s="206"/>
      <c r="N6" s="206"/>
      <c r="O6" s="206"/>
    </row>
    <row r="7" spans="1:26">
      <c r="A7" s="203"/>
      <c r="B7" s="203"/>
      <c r="C7" s="206"/>
      <c r="D7" s="138" t="s">
        <v>1</v>
      </c>
      <c r="E7" s="138" t="s">
        <v>1</v>
      </c>
      <c r="F7" s="206"/>
      <c r="G7" s="138" t="s">
        <v>4</v>
      </c>
      <c r="H7" s="206"/>
      <c r="I7" s="206"/>
      <c r="J7" s="206"/>
      <c r="K7" s="206"/>
      <c r="L7" s="206"/>
      <c r="M7" s="206"/>
      <c r="N7" s="206"/>
      <c r="O7" s="206"/>
    </row>
    <row r="8" spans="1:26" ht="18" customHeight="1" thickBot="1">
      <c r="A8" s="204"/>
      <c r="B8" s="204"/>
      <c r="C8" s="207"/>
      <c r="D8" s="5" t="s">
        <v>2</v>
      </c>
      <c r="E8" s="5" t="s">
        <v>2</v>
      </c>
      <c r="F8" s="207"/>
      <c r="G8" s="6"/>
      <c r="H8" s="207"/>
      <c r="I8" s="207"/>
      <c r="J8" s="207"/>
      <c r="K8" s="207"/>
      <c r="L8" s="207"/>
      <c r="M8" s="207"/>
      <c r="N8" s="207"/>
      <c r="O8" s="207"/>
      <c r="R8" s="8"/>
    </row>
    <row r="9" spans="1:26" ht="15" customHeight="1">
      <c r="A9" s="202"/>
      <c r="B9" s="202"/>
      <c r="C9" s="205" t="s">
        <v>13</v>
      </c>
      <c r="D9" s="179"/>
      <c r="E9" s="179"/>
      <c r="F9" s="205" t="s">
        <v>15</v>
      </c>
      <c r="G9" s="179"/>
      <c r="H9" s="9" t="s">
        <v>18</v>
      </c>
      <c r="I9" s="20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5" t="s">
        <v>26</v>
      </c>
      <c r="R9" s="8"/>
    </row>
    <row r="10" spans="1:26">
      <c r="A10" s="203"/>
      <c r="B10" s="203"/>
      <c r="C10" s="206"/>
      <c r="D10" s="180" t="s">
        <v>212</v>
      </c>
      <c r="E10" s="182" t="s">
        <v>203</v>
      </c>
      <c r="F10" s="206"/>
      <c r="G10" s="182" t="s">
        <v>212</v>
      </c>
      <c r="H10" s="138" t="s">
        <v>17</v>
      </c>
      <c r="I10" s="20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06"/>
      <c r="R10" s="8"/>
    </row>
    <row r="11" spans="1:26">
      <c r="A11" s="203"/>
      <c r="B11" s="203"/>
      <c r="C11" s="206"/>
      <c r="D11" s="180" t="s">
        <v>14</v>
      </c>
      <c r="E11" s="138" t="s">
        <v>14</v>
      </c>
      <c r="F11" s="206"/>
      <c r="G11" s="180" t="s">
        <v>16</v>
      </c>
      <c r="H11" s="6"/>
      <c r="I11" s="206"/>
      <c r="J11" s="6"/>
      <c r="K11" s="6"/>
      <c r="L11" s="12" t="s">
        <v>2</v>
      </c>
      <c r="M11" s="138" t="s">
        <v>17</v>
      </c>
      <c r="N11" s="6"/>
      <c r="O11" s="206"/>
      <c r="R11" s="140"/>
      <c r="T11" s="140"/>
      <c r="U11" s="139"/>
    </row>
    <row r="12" spans="1:26" ht="15.6" customHeight="1" thickBot="1">
      <c r="A12" s="203"/>
      <c r="B12" s="204"/>
      <c r="C12" s="207"/>
      <c r="D12" s="181"/>
      <c r="E12" s="5" t="s">
        <v>2</v>
      </c>
      <c r="F12" s="207"/>
      <c r="G12" s="181" t="s">
        <v>17</v>
      </c>
      <c r="H12" s="32"/>
      <c r="I12" s="207"/>
      <c r="J12" s="32"/>
      <c r="K12" s="32"/>
      <c r="L12" s="32"/>
      <c r="M12" s="32"/>
      <c r="N12" s="32"/>
      <c r="O12" s="207"/>
      <c r="R12" s="140"/>
      <c r="T12" s="140"/>
      <c r="U12" s="139"/>
      <c r="V12" s="139"/>
      <c r="W12" s="139"/>
      <c r="X12" s="139"/>
      <c r="Y12" s="33"/>
      <c r="Z12" s="8"/>
    </row>
    <row r="13" spans="1:26" ht="25.35" customHeight="1">
      <c r="A13" s="157">
        <v>1</v>
      </c>
      <c r="B13" s="157" t="s">
        <v>68</v>
      </c>
      <c r="C13" s="164" t="s">
        <v>210</v>
      </c>
      <c r="D13" s="163">
        <v>52012.45</v>
      </c>
      <c r="E13" s="162" t="s">
        <v>30</v>
      </c>
      <c r="F13" s="162" t="s">
        <v>30</v>
      </c>
      <c r="G13" s="163">
        <v>11119</v>
      </c>
      <c r="H13" s="162">
        <v>139</v>
      </c>
      <c r="I13" s="162">
        <f t="shared" ref="I13:I22" si="0">G13/H13</f>
        <v>79.992805755395679</v>
      </c>
      <c r="J13" s="162">
        <v>19</v>
      </c>
      <c r="K13" s="162">
        <v>1</v>
      </c>
      <c r="L13" s="163">
        <v>55903</v>
      </c>
      <c r="M13" s="163">
        <v>11923</v>
      </c>
      <c r="N13" s="160">
        <v>44400</v>
      </c>
      <c r="O13" s="158" t="s">
        <v>32</v>
      </c>
      <c r="P13" s="140"/>
      <c r="R13" s="161"/>
      <c r="T13" s="140"/>
      <c r="U13" s="139"/>
      <c r="V13" s="139"/>
      <c r="W13" s="139"/>
      <c r="X13" s="139"/>
      <c r="Y13" s="139"/>
      <c r="Z13" s="140"/>
    </row>
    <row r="14" spans="1:26" ht="25.35" customHeight="1">
      <c r="A14" s="157">
        <v>2</v>
      </c>
      <c r="B14" s="157">
        <v>1</v>
      </c>
      <c r="C14" s="164" t="s">
        <v>194</v>
      </c>
      <c r="D14" s="163">
        <v>28574.19</v>
      </c>
      <c r="E14" s="162">
        <v>59828.39</v>
      </c>
      <c r="F14" s="168">
        <f>(D14-E14)/E14</f>
        <v>-0.52239747718432672</v>
      </c>
      <c r="G14" s="163">
        <v>5886</v>
      </c>
      <c r="H14" s="162">
        <v>277</v>
      </c>
      <c r="I14" s="162">
        <f t="shared" si="0"/>
        <v>21.249097472924188</v>
      </c>
      <c r="J14" s="162">
        <v>15</v>
      </c>
      <c r="K14" s="162">
        <v>2</v>
      </c>
      <c r="L14" s="163">
        <v>93798.59</v>
      </c>
      <c r="M14" s="163">
        <v>19081</v>
      </c>
      <c r="N14" s="160">
        <v>44393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39"/>
      <c r="Z14" s="174"/>
    </row>
    <row r="15" spans="1:26" ht="25.35" customHeight="1">
      <c r="A15" s="157">
        <v>3</v>
      </c>
      <c r="B15" s="157">
        <v>2</v>
      </c>
      <c r="C15" s="164" t="s">
        <v>195</v>
      </c>
      <c r="D15" s="163">
        <v>17679.97</v>
      </c>
      <c r="E15" s="162">
        <v>25359.94</v>
      </c>
      <c r="F15" s="168">
        <f>(D15-E15)/E15</f>
        <v>-0.30283865024917245</v>
      </c>
      <c r="G15" s="163">
        <v>2898</v>
      </c>
      <c r="H15" s="162">
        <v>152</v>
      </c>
      <c r="I15" s="162">
        <f t="shared" si="0"/>
        <v>19.065789473684209</v>
      </c>
      <c r="J15" s="162">
        <v>12</v>
      </c>
      <c r="K15" s="162">
        <v>2</v>
      </c>
      <c r="L15" s="163">
        <v>45022.66</v>
      </c>
      <c r="M15" s="163">
        <v>7308</v>
      </c>
      <c r="N15" s="160">
        <v>44393</v>
      </c>
      <c r="O15" s="158" t="s">
        <v>74</v>
      </c>
      <c r="P15" s="140"/>
      <c r="Q15" s="172"/>
      <c r="R15" s="172"/>
      <c r="S15" s="172"/>
      <c r="T15" s="172"/>
      <c r="U15" s="173"/>
      <c r="V15" s="173"/>
      <c r="W15" s="173"/>
      <c r="X15" s="174"/>
      <c r="Y15" s="139"/>
      <c r="Z15" s="174"/>
    </row>
    <row r="16" spans="1:26" ht="25.35" customHeight="1">
      <c r="A16" s="157">
        <v>4</v>
      </c>
      <c r="B16" s="157" t="s">
        <v>68</v>
      </c>
      <c r="C16" s="164" t="s">
        <v>218</v>
      </c>
      <c r="D16" s="163">
        <v>14452.89</v>
      </c>
      <c r="E16" s="162" t="s">
        <v>30</v>
      </c>
      <c r="F16" s="162" t="s">
        <v>30</v>
      </c>
      <c r="G16" s="163">
        <v>2456</v>
      </c>
      <c r="H16" s="162">
        <v>208</v>
      </c>
      <c r="I16" s="162">
        <f t="shared" si="0"/>
        <v>11.807692307692308</v>
      </c>
      <c r="J16" s="162">
        <v>15</v>
      </c>
      <c r="K16" s="162">
        <v>1</v>
      </c>
      <c r="L16" s="163">
        <v>14453</v>
      </c>
      <c r="M16" s="163">
        <v>2456</v>
      </c>
      <c r="N16" s="160">
        <v>44400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6" ht="25.35" customHeight="1">
      <c r="A17" s="157">
        <v>5</v>
      </c>
      <c r="B17" s="91">
        <v>4</v>
      </c>
      <c r="C17" s="169" t="s">
        <v>166</v>
      </c>
      <c r="D17" s="163">
        <v>13701.63</v>
      </c>
      <c r="E17" s="162">
        <v>18654.310000000001</v>
      </c>
      <c r="F17" s="168">
        <f>(D17-E17)/E17</f>
        <v>-0.26549789298022825</v>
      </c>
      <c r="G17" s="163">
        <v>2217</v>
      </c>
      <c r="H17" s="162">
        <v>132</v>
      </c>
      <c r="I17" s="162">
        <f t="shared" si="0"/>
        <v>16.795454545454547</v>
      </c>
      <c r="J17" s="162">
        <v>8</v>
      </c>
      <c r="K17" s="162">
        <v>5</v>
      </c>
      <c r="L17" s="163">
        <v>192133</v>
      </c>
      <c r="M17" s="163">
        <v>30395</v>
      </c>
      <c r="N17" s="160">
        <v>44372</v>
      </c>
      <c r="O17" s="158" t="s">
        <v>53</v>
      </c>
      <c r="P17" s="140"/>
      <c r="Q17" s="172"/>
      <c r="R17" s="172"/>
      <c r="S17" s="172"/>
      <c r="T17" s="172"/>
      <c r="U17" s="172"/>
      <c r="V17" s="173"/>
      <c r="W17" s="173"/>
      <c r="X17" s="174"/>
      <c r="Y17" s="139"/>
      <c r="Z17" s="109"/>
    </row>
    <row r="18" spans="1:26" ht="25.35" customHeight="1">
      <c r="A18" s="157">
        <v>6</v>
      </c>
      <c r="B18" s="157">
        <v>3</v>
      </c>
      <c r="C18" s="164" t="s">
        <v>191</v>
      </c>
      <c r="D18" s="163">
        <v>7590.86</v>
      </c>
      <c r="E18" s="162">
        <v>19377.810000000001</v>
      </c>
      <c r="F18" s="168">
        <f>(D18-E18)/E18</f>
        <v>-0.60827049083461959</v>
      </c>
      <c r="G18" s="163">
        <v>1270</v>
      </c>
      <c r="H18" s="162">
        <v>129</v>
      </c>
      <c r="I18" s="162">
        <f t="shared" si="0"/>
        <v>9.8449612403100772</v>
      </c>
      <c r="J18" s="162">
        <v>11</v>
      </c>
      <c r="K18" s="162">
        <v>3</v>
      </c>
      <c r="L18" s="163">
        <v>80234</v>
      </c>
      <c r="M18" s="163">
        <v>12492</v>
      </c>
      <c r="N18" s="160">
        <v>44386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 t="s">
        <v>40</v>
      </c>
      <c r="C19" s="164" t="s">
        <v>216</v>
      </c>
      <c r="D19" s="163">
        <v>7027.0999999999995</v>
      </c>
      <c r="E19" s="162" t="s">
        <v>30</v>
      </c>
      <c r="F19" s="162" t="s">
        <v>30</v>
      </c>
      <c r="G19" s="163">
        <v>1038</v>
      </c>
      <c r="H19" s="162">
        <v>24</v>
      </c>
      <c r="I19" s="162">
        <f t="shared" si="0"/>
        <v>43.25</v>
      </c>
      <c r="J19" s="162">
        <v>15</v>
      </c>
      <c r="K19" s="162">
        <v>0</v>
      </c>
      <c r="L19" s="163">
        <v>7027.0999999999995</v>
      </c>
      <c r="M19" s="163">
        <v>1038</v>
      </c>
      <c r="N19" s="160" t="s">
        <v>193</v>
      </c>
      <c r="O19" s="158" t="s">
        <v>215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57" t="s">
        <v>68</v>
      </c>
      <c r="C20" s="164" t="s">
        <v>217</v>
      </c>
      <c r="D20" s="163">
        <v>4619.3900000000003</v>
      </c>
      <c r="E20" s="162" t="s">
        <v>30</v>
      </c>
      <c r="F20" s="162" t="s">
        <v>30</v>
      </c>
      <c r="G20" s="163">
        <v>760</v>
      </c>
      <c r="H20" s="162">
        <v>207</v>
      </c>
      <c r="I20" s="162">
        <f t="shared" si="0"/>
        <v>3.6714975845410627</v>
      </c>
      <c r="J20" s="162">
        <v>14</v>
      </c>
      <c r="K20" s="162">
        <v>1</v>
      </c>
      <c r="L20" s="163">
        <v>4619</v>
      </c>
      <c r="M20" s="163">
        <v>760</v>
      </c>
      <c r="N20" s="160">
        <v>44400</v>
      </c>
      <c r="O20" s="158" t="s">
        <v>114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57">
        <v>5</v>
      </c>
      <c r="C21" s="164" t="s">
        <v>182</v>
      </c>
      <c r="D21" s="163">
        <v>2927.59</v>
      </c>
      <c r="E21" s="162">
        <v>6989.05</v>
      </c>
      <c r="F21" s="168">
        <f>(D21-E21)/E21</f>
        <v>-0.58111760539701385</v>
      </c>
      <c r="G21" s="163">
        <v>655</v>
      </c>
      <c r="H21" s="162">
        <v>82</v>
      </c>
      <c r="I21" s="162">
        <f t="shared" si="0"/>
        <v>7.9878048780487809</v>
      </c>
      <c r="J21" s="162">
        <v>9</v>
      </c>
      <c r="K21" s="162">
        <v>4</v>
      </c>
      <c r="L21" s="163">
        <v>41429</v>
      </c>
      <c r="M21" s="163">
        <v>9109</v>
      </c>
      <c r="N21" s="160">
        <v>44379</v>
      </c>
      <c r="O21" s="158" t="s">
        <v>53</v>
      </c>
      <c r="P21" s="140"/>
      <c r="R21" s="161"/>
      <c r="T21" s="140"/>
      <c r="U21" s="139"/>
      <c r="V21" s="139"/>
      <c r="W21" s="139"/>
      <c r="X21" s="139"/>
      <c r="Y21" s="139"/>
      <c r="Z21" s="140"/>
    </row>
    <row r="22" spans="1:26" ht="25.35" customHeight="1">
      <c r="A22" s="157">
        <v>10</v>
      </c>
      <c r="B22" s="157">
        <v>6</v>
      </c>
      <c r="C22" s="164" t="s">
        <v>126</v>
      </c>
      <c r="D22" s="163">
        <v>2773.59</v>
      </c>
      <c r="E22" s="162">
        <v>5384</v>
      </c>
      <c r="F22" s="168">
        <f>(D22-E22)/E22</f>
        <v>-0.48484583952451704</v>
      </c>
      <c r="G22" s="163">
        <v>596</v>
      </c>
      <c r="H22" s="162">
        <v>56</v>
      </c>
      <c r="I22" s="162">
        <f t="shared" si="0"/>
        <v>10.642857142857142</v>
      </c>
      <c r="J22" s="162">
        <v>8</v>
      </c>
      <c r="K22" s="162">
        <v>8</v>
      </c>
      <c r="L22" s="163">
        <v>80305</v>
      </c>
      <c r="M22" s="163">
        <v>17859</v>
      </c>
      <c r="N22" s="160">
        <v>44351</v>
      </c>
      <c r="O22" s="158" t="s">
        <v>53</v>
      </c>
      <c r="P22" s="140"/>
      <c r="Q22" s="172"/>
      <c r="R22" s="172"/>
      <c r="S22" s="172"/>
      <c r="T22" s="172"/>
      <c r="U22" s="172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151359.66</v>
      </c>
      <c r="E23" s="145">
        <f t="shared" ref="E23:G23" si="1">SUM(E13:E22)</f>
        <v>135593.5</v>
      </c>
      <c r="F23" s="108">
        <f>(D23-E23)/E23</f>
        <v>0.11627519018242027</v>
      </c>
      <c r="G23" s="145">
        <f t="shared" si="1"/>
        <v>28895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78" t="s">
        <v>173</v>
      </c>
      <c r="D25" s="163">
        <v>2689.98</v>
      </c>
      <c r="E25" s="162">
        <v>5330.51</v>
      </c>
      <c r="F25" s="168">
        <f>(D25-E25)/E25</f>
        <v>-0.49536160705073251</v>
      </c>
      <c r="G25" s="163">
        <v>639</v>
      </c>
      <c r="H25" s="162">
        <v>72</v>
      </c>
      <c r="I25" s="162">
        <f t="shared" ref="I25:I33" si="2">G25/H25</f>
        <v>8.875</v>
      </c>
      <c r="J25" s="162">
        <v>10</v>
      </c>
      <c r="K25" s="162">
        <v>5</v>
      </c>
      <c r="L25" s="163">
        <v>44521.509999999995</v>
      </c>
      <c r="M25" s="163">
        <v>9984</v>
      </c>
      <c r="N25" s="160">
        <v>44372</v>
      </c>
      <c r="O25" s="158" t="s">
        <v>43</v>
      </c>
      <c r="P25" s="140"/>
      <c r="R25" s="161"/>
      <c r="T25" s="140"/>
      <c r="U25" s="139"/>
      <c r="V25" s="139"/>
      <c r="W25" s="139"/>
      <c r="X25" s="139"/>
      <c r="Y25" s="139"/>
      <c r="Z25" s="140"/>
    </row>
    <row r="26" spans="1:26" ht="25.35" customHeight="1">
      <c r="A26" s="157">
        <v>12</v>
      </c>
      <c r="B26" s="157" t="s">
        <v>68</v>
      </c>
      <c r="C26" s="164" t="s">
        <v>221</v>
      </c>
      <c r="D26" s="163">
        <v>1903.96</v>
      </c>
      <c r="E26" s="162" t="s">
        <v>30</v>
      </c>
      <c r="F26" s="162" t="s">
        <v>30</v>
      </c>
      <c r="G26" s="163">
        <v>317</v>
      </c>
      <c r="H26" s="162">
        <v>58</v>
      </c>
      <c r="I26" s="162">
        <f t="shared" si="2"/>
        <v>5.4655172413793105</v>
      </c>
      <c r="J26" s="162">
        <v>9</v>
      </c>
      <c r="K26" s="162">
        <v>1</v>
      </c>
      <c r="L26" s="163">
        <v>1903.96</v>
      </c>
      <c r="M26" s="163">
        <v>317</v>
      </c>
      <c r="N26" s="160">
        <v>44400</v>
      </c>
      <c r="O26" s="158" t="s">
        <v>57</v>
      </c>
      <c r="P26" s="140"/>
      <c r="R26" s="161"/>
      <c r="T26" s="140"/>
      <c r="U26" s="139"/>
      <c r="V26" s="139"/>
      <c r="W26" s="139"/>
      <c r="X26" s="139"/>
      <c r="Y26" s="139"/>
      <c r="Z26" s="140"/>
    </row>
    <row r="27" spans="1:26" ht="25.35" customHeight="1">
      <c r="A27" s="157">
        <v>13</v>
      </c>
      <c r="B27" s="157">
        <v>9</v>
      </c>
      <c r="C27" s="164" t="s">
        <v>123</v>
      </c>
      <c r="D27" s="163">
        <v>1563.09</v>
      </c>
      <c r="E27" s="162">
        <v>3164.53</v>
      </c>
      <c r="F27" s="168">
        <f>(D27-E27)/E27</f>
        <v>-0.50605935162567595</v>
      </c>
      <c r="G27" s="163">
        <v>238</v>
      </c>
      <c r="H27" s="162">
        <v>13</v>
      </c>
      <c r="I27" s="162">
        <f t="shared" si="2"/>
        <v>18.307692307692307</v>
      </c>
      <c r="J27" s="162">
        <v>3</v>
      </c>
      <c r="K27" s="162">
        <v>8</v>
      </c>
      <c r="L27" s="163">
        <v>106939.9</v>
      </c>
      <c r="M27" s="163">
        <v>17117</v>
      </c>
      <c r="N27" s="160">
        <v>44351</v>
      </c>
      <c r="O27" s="158" t="s">
        <v>34</v>
      </c>
      <c r="P27" s="140"/>
      <c r="R27" s="161"/>
      <c r="T27" s="140"/>
      <c r="U27" s="139"/>
      <c r="V27" s="139"/>
      <c r="W27" s="139"/>
      <c r="X27" s="139"/>
      <c r="Y27" s="139"/>
      <c r="Z27" s="140"/>
    </row>
    <row r="28" spans="1:26" ht="25.35" customHeight="1">
      <c r="A28" s="157">
        <v>14</v>
      </c>
      <c r="B28" s="157">
        <v>10</v>
      </c>
      <c r="C28" s="164" t="s">
        <v>183</v>
      </c>
      <c r="D28" s="163">
        <v>1513.4</v>
      </c>
      <c r="E28" s="162">
        <v>3029.25</v>
      </c>
      <c r="F28" s="168">
        <f>(D28-E28)/E28</f>
        <v>-0.50040439052570762</v>
      </c>
      <c r="G28" s="163">
        <v>211</v>
      </c>
      <c r="H28" s="162">
        <v>14</v>
      </c>
      <c r="I28" s="162">
        <f t="shared" si="2"/>
        <v>15.071428571428571</v>
      </c>
      <c r="J28" s="162">
        <v>3</v>
      </c>
      <c r="K28" s="162">
        <v>4</v>
      </c>
      <c r="L28" s="163">
        <v>29701</v>
      </c>
      <c r="M28" s="163">
        <v>4903</v>
      </c>
      <c r="N28" s="160">
        <v>44379</v>
      </c>
      <c r="O28" s="158" t="s">
        <v>53</v>
      </c>
      <c r="P28" s="140"/>
      <c r="Q28" s="172"/>
      <c r="R28" s="172"/>
      <c r="S28" s="172"/>
      <c r="T28" s="172"/>
      <c r="U28" s="172"/>
      <c r="V28" s="173"/>
      <c r="W28" s="174"/>
      <c r="X28" s="173"/>
      <c r="Y28" s="174"/>
      <c r="Z28" s="139"/>
    </row>
    <row r="29" spans="1:26" ht="25.35" customHeight="1">
      <c r="A29" s="157">
        <v>15</v>
      </c>
      <c r="B29" s="157">
        <v>11</v>
      </c>
      <c r="C29" s="164" t="s">
        <v>206</v>
      </c>
      <c r="D29" s="163">
        <v>1374.28</v>
      </c>
      <c r="E29" s="162">
        <v>2999.08</v>
      </c>
      <c r="F29" s="168">
        <f>(D29-E29)/E29</f>
        <v>-0.54176614161676251</v>
      </c>
      <c r="G29" s="163">
        <v>235</v>
      </c>
      <c r="H29" s="162">
        <v>49</v>
      </c>
      <c r="I29" s="162">
        <f t="shared" si="2"/>
        <v>4.795918367346939</v>
      </c>
      <c r="J29" s="162">
        <v>7</v>
      </c>
      <c r="K29" s="162">
        <v>2</v>
      </c>
      <c r="L29" s="163">
        <v>4373.3599999999997</v>
      </c>
      <c r="M29" s="163">
        <v>795</v>
      </c>
      <c r="N29" s="160">
        <v>44393</v>
      </c>
      <c r="O29" s="158" t="s">
        <v>57</v>
      </c>
      <c r="P29" s="140"/>
      <c r="Q29" s="172"/>
      <c r="R29" s="172"/>
      <c r="T29" s="172"/>
      <c r="U29" s="172"/>
      <c r="V29" s="173"/>
      <c r="W29" s="174"/>
      <c r="X29" s="173"/>
      <c r="Y29" s="174"/>
      <c r="Z29" s="139"/>
    </row>
    <row r="30" spans="1:26" ht="25.35" customHeight="1">
      <c r="A30" s="157">
        <v>16</v>
      </c>
      <c r="B30" s="157">
        <v>12</v>
      </c>
      <c r="C30" s="164" t="s">
        <v>196</v>
      </c>
      <c r="D30" s="163">
        <v>1140.3699999999999</v>
      </c>
      <c r="E30" s="162">
        <v>2113.04</v>
      </c>
      <c r="F30" s="168">
        <f>(D30-E30)/E30</f>
        <v>-0.46031783591413322</v>
      </c>
      <c r="G30" s="163">
        <v>243</v>
      </c>
      <c r="H30" s="162">
        <v>20</v>
      </c>
      <c r="I30" s="162">
        <f t="shared" si="2"/>
        <v>12.15</v>
      </c>
      <c r="J30" s="162">
        <v>4</v>
      </c>
      <c r="K30" s="162">
        <v>7</v>
      </c>
      <c r="L30" s="163">
        <v>68102.7</v>
      </c>
      <c r="M30" s="163">
        <v>14890</v>
      </c>
      <c r="N30" s="160">
        <v>44358</v>
      </c>
      <c r="O30" s="158" t="s">
        <v>74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4"/>
      <c r="Z30" s="173"/>
    </row>
    <row r="31" spans="1:26" ht="25.35" customHeight="1">
      <c r="A31" s="157">
        <v>17</v>
      </c>
      <c r="B31" s="157">
        <v>16</v>
      </c>
      <c r="C31" s="164" t="s">
        <v>185</v>
      </c>
      <c r="D31" s="163">
        <v>1122</v>
      </c>
      <c r="E31" s="162">
        <v>558</v>
      </c>
      <c r="F31" s="168">
        <f>(D31-E31)/E31</f>
        <v>1.010752688172043</v>
      </c>
      <c r="G31" s="163">
        <v>215</v>
      </c>
      <c r="H31" s="162">
        <v>9</v>
      </c>
      <c r="I31" s="162">
        <f t="shared" si="2"/>
        <v>23.888888888888889</v>
      </c>
      <c r="J31" s="162">
        <v>3</v>
      </c>
      <c r="K31" s="162">
        <v>4</v>
      </c>
      <c r="L31" s="163">
        <v>7531.58</v>
      </c>
      <c r="M31" s="163">
        <v>1432</v>
      </c>
      <c r="N31" s="160">
        <v>44379</v>
      </c>
      <c r="O31" s="158" t="s">
        <v>186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4"/>
      <c r="Z31" s="173"/>
    </row>
    <row r="32" spans="1:26" ht="25.35" customHeight="1">
      <c r="A32" s="157">
        <v>18</v>
      </c>
      <c r="B32" s="91" t="s">
        <v>40</v>
      </c>
      <c r="C32" s="175" t="s">
        <v>220</v>
      </c>
      <c r="D32" s="163">
        <v>386</v>
      </c>
      <c r="E32" s="162" t="s">
        <v>30</v>
      </c>
      <c r="F32" s="162" t="s">
        <v>30</v>
      </c>
      <c r="G32" s="163">
        <v>69</v>
      </c>
      <c r="H32" s="165">
        <v>2</v>
      </c>
      <c r="I32" s="162">
        <f t="shared" si="2"/>
        <v>34.5</v>
      </c>
      <c r="J32" s="162">
        <v>2</v>
      </c>
      <c r="K32" s="162">
        <v>0</v>
      </c>
      <c r="L32" s="163">
        <v>386</v>
      </c>
      <c r="M32" s="163">
        <v>69</v>
      </c>
      <c r="N32" s="160" t="s">
        <v>193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09"/>
      <c r="X32" s="173"/>
      <c r="Y32" s="174"/>
      <c r="Z32" s="139"/>
    </row>
    <row r="33" spans="1:26" ht="25.35" customHeight="1">
      <c r="A33" s="157">
        <v>19</v>
      </c>
      <c r="B33" s="157">
        <v>18</v>
      </c>
      <c r="C33" s="164" t="s">
        <v>113</v>
      </c>
      <c r="D33" s="163">
        <v>320.49</v>
      </c>
      <c r="E33" s="163">
        <v>475.49</v>
      </c>
      <c r="F33" s="168">
        <f>(D33-E33)/E33</f>
        <v>-0.32597951586784157</v>
      </c>
      <c r="G33" s="163">
        <v>59</v>
      </c>
      <c r="H33" s="162">
        <v>8</v>
      </c>
      <c r="I33" s="162">
        <f t="shared" si="2"/>
        <v>7.375</v>
      </c>
      <c r="J33" s="162">
        <v>2</v>
      </c>
      <c r="K33" s="162">
        <v>9</v>
      </c>
      <c r="L33" s="163">
        <v>25866</v>
      </c>
      <c r="M33" s="163">
        <v>4548</v>
      </c>
      <c r="N33" s="160">
        <v>44344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57">
        <v>20</v>
      </c>
      <c r="C34" s="164" t="s">
        <v>161</v>
      </c>
      <c r="D34" s="163">
        <v>295</v>
      </c>
      <c r="E34" s="162">
        <v>348</v>
      </c>
      <c r="F34" s="168">
        <f>(D34-E34)/E34</f>
        <v>-0.15229885057471265</v>
      </c>
      <c r="G34" s="163">
        <v>51</v>
      </c>
      <c r="H34" s="162" t="s">
        <v>30</v>
      </c>
      <c r="I34" s="162" t="s">
        <v>30</v>
      </c>
      <c r="J34" s="162">
        <v>1</v>
      </c>
      <c r="K34" s="162">
        <v>6</v>
      </c>
      <c r="L34" s="163">
        <v>34096</v>
      </c>
      <c r="M34" s="163">
        <v>5755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4"/>
      <c r="Z34" s="173"/>
    </row>
    <row r="35" spans="1:26" ht="25.35" customHeight="1">
      <c r="A35" s="144"/>
      <c r="B35" s="144"/>
      <c r="C35" s="159" t="s">
        <v>86</v>
      </c>
      <c r="D35" s="145">
        <f>SUM(D23:D34)</f>
        <v>163668.22999999998</v>
      </c>
      <c r="E35" s="145">
        <f t="shared" ref="E35:G35" si="3">SUM(E23:E34)</f>
        <v>153611.4</v>
      </c>
      <c r="F35" s="108">
        <f>(D35-E35)/E35</f>
        <v>6.5469294596624913E-2</v>
      </c>
      <c r="G35" s="145">
        <f t="shared" si="3"/>
        <v>31172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4" t="s">
        <v>94</v>
      </c>
      <c r="D37" s="163">
        <v>254.2</v>
      </c>
      <c r="E37" s="163">
        <v>405.25</v>
      </c>
      <c r="F37" s="168">
        <f>(D37-E37)/E37</f>
        <v>-0.3727328809376928</v>
      </c>
      <c r="G37" s="163">
        <v>54</v>
      </c>
      <c r="H37" s="162">
        <v>7</v>
      </c>
      <c r="I37" s="162">
        <f>G37/H37</f>
        <v>7.7142857142857144</v>
      </c>
      <c r="J37" s="162">
        <v>1</v>
      </c>
      <c r="K37" s="162">
        <v>10</v>
      </c>
      <c r="L37" s="163">
        <v>55114</v>
      </c>
      <c r="M37" s="163">
        <v>11921</v>
      </c>
      <c r="N37" s="160">
        <v>44337</v>
      </c>
      <c r="O37" s="158" t="s">
        <v>32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157">
        <v>13</v>
      </c>
      <c r="C38" s="164" t="s">
        <v>207</v>
      </c>
      <c r="D38" s="163">
        <v>220.4</v>
      </c>
      <c r="E38" s="162">
        <v>2079.9899999999998</v>
      </c>
      <c r="F38" s="168">
        <f>(D38-E38)/E38</f>
        <v>-0.89403795210553894</v>
      </c>
      <c r="G38" s="163">
        <v>45</v>
      </c>
      <c r="H38" s="162">
        <v>13</v>
      </c>
      <c r="I38" s="162">
        <f>G38/H38</f>
        <v>3.4615384615384617</v>
      </c>
      <c r="J38" s="162">
        <v>4</v>
      </c>
      <c r="K38" s="162">
        <v>2</v>
      </c>
      <c r="L38" s="163">
        <v>2300.39</v>
      </c>
      <c r="M38" s="163">
        <v>392</v>
      </c>
      <c r="N38" s="160">
        <v>44393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3"/>
      <c r="X38" s="174"/>
      <c r="Y38" s="174"/>
      <c r="Z38" s="139"/>
    </row>
    <row r="39" spans="1:26" ht="25.35" customHeight="1">
      <c r="A39" s="157">
        <v>23</v>
      </c>
      <c r="B39" s="91">
        <v>21</v>
      </c>
      <c r="C39" s="166" t="s">
        <v>99</v>
      </c>
      <c r="D39" s="163">
        <v>207</v>
      </c>
      <c r="E39" s="163">
        <v>291</v>
      </c>
      <c r="F39" s="168">
        <f>(D39-E39)/E39</f>
        <v>-0.28865979381443296</v>
      </c>
      <c r="G39" s="163">
        <v>46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5265.92</v>
      </c>
      <c r="M39" s="163">
        <v>1054</v>
      </c>
      <c r="N39" s="160">
        <v>44330</v>
      </c>
      <c r="O39" s="158" t="s">
        <v>100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57">
        <v>22</v>
      </c>
      <c r="C40" s="166" t="s">
        <v>56</v>
      </c>
      <c r="D40" s="163">
        <v>195</v>
      </c>
      <c r="E40" s="162">
        <v>270</v>
      </c>
      <c r="F40" s="168">
        <f>(D40-E40)/E40</f>
        <v>-0.27777777777777779</v>
      </c>
      <c r="G40" s="163">
        <v>34</v>
      </c>
      <c r="H40" s="162">
        <v>4</v>
      </c>
      <c r="I40" s="162">
        <f t="shared" ref="I40:I46" si="4">G40/H40</f>
        <v>8.5</v>
      </c>
      <c r="J40" s="162">
        <v>2</v>
      </c>
      <c r="K40" s="162">
        <v>13</v>
      </c>
      <c r="L40" s="163">
        <v>29016.92</v>
      </c>
      <c r="M40" s="163">
        <v>5123</v>
      </c>
      <c r="N40" s="160">
        <v>44316</v>
      </c>
      <c r="O40" s="158" t="s">
        <v>57</v>
      </c>
      <c r="P40" s="140"/>
      <c r="Q40" s="172"/>
      <c r="R40" s="172"/>
      <c r="S40" s="172"/>
      <c r="T40" s="172"/>
      <c r="U40" s="172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67" t="s">
        <v>30</v>
      </c>
      <c r="C41" s="166" t="s">
        <v>197</v>
      </c>
      <c r="D41" s="163">
        <v>191</v>
      </c>
      <c r="E41" s="162" t="s">
        <v>30</v>
      </c>
      <c r="F41" s="162" t="s">
        <v>30</v>
      </c>
      <c r="G41" s="163">
        <v>88</v>
      </c>
      <c r="H41" s="165">
        <v>7</v>
      </c>
      <c r="I41" s="162">
        <f t="shared" si="4"/>
        <v>12.571428571428571</v>
      </c>
      <c r="J41" s="162">
        <v>2</v>
      </c>
      <c r="K41" s="162" t="s">
        <v>30</v>
      </c>
      <c r="L41" s="163">
        <v>136151</v>
      </c>
      <c r="M41" s="163">
        <v>28113</v>
      </c>
      <c r="N41" s="160">
        <v>43896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73"/>
      <c r="Y41" s="174"/>
      <c r="Z41" s="139"/>
    </row>
    <row r="42" spans="1:26" ht="25.35" customHeight="1">
      <c r="A42" s="157">
        <v>26</v>
      </c>
      <c r="B42" s="167" t="s">
        <v>30</v>
      </c>
      <c r="C42" s="166" t="s">
        <v>219</v>
      </c>
      <c r="D42" s="163">
        <v>166</v>
      </c>
      <c r="E42" s="162" t="s">
        <v>30</v>
      </c>
      <c r="F42" s="162" t="s">
        <v>30</v>
      </c>
      <c r="G42" s="163">
        <v>83</v>
      </c>
      <c r="H42" s="165">
        <v>7</v>
      </c>
      <c r="I42" s="162">
        <f t="shared" si="4"/>
        <v>11.857142857142858</v>
      </c>
      <c r="J42" s="162">
        <v>2</v>
      </c>
      <c r="K42" s="162" t="s">
        <v>30</v>
      </c>
      <c r="L42" s="163">
        <v>87220</v>
      </c>
      <c r="M42" s="163">
        <v>18363</v>
      </c>
      <c r="N42" s="160">
        <v>44008</v>
      </c>
      <c r="O42" s="158" t="s">
        <v>114</v>
      </c>
      <c r="P42" s="140"/>
      <c r="Q42" s="172"/>
      <c r="R42" s="172"/>
      <c r="S42" s="172"/>
      <c r="T42" s="172"/>
      <c r="U42" s="172"/>
      <c r="V42" s="173"/>
      <c r="W42" s="174"/>
      <c r="X42" s="139"/>
      <c r="Y42" s="174"/>
      <c r="Z42" s="173"/>
    </row>
    <row r="43" spans="1:26" ht="25.35" customHeight="1">
      <c r="A43" s="157">
        <v>27</v>
      </c>
      <c r="B43" s="91">
        <v>17</v>
      </c>
      <c r="C43" s="164" t="s">
        <v>184</v>
      </c>
      <c r="D43" s="163">
        <v>129.05000000000001</v>
      </c>
      <c r="E43" s="162">
        <v>498.79999999999995</v>
      </c>
      <c r="F43" s="168">
        <f>(D43-E43)/E43</f>
        <v>-0.74127906976744184</v>
      </c>
      <c r="G43" s="163">
        <v>22</v>
      </c>
      <c r="H43" s="162">
        <v>5</v>
      </c>
      <c r="I43" s="162">
        <f t="shared" si="4"/>
        <v>4.4000000000000004</v>
      </c>
      <c r="J43" s="162">
        <v>1</v>
      </c>
      <c r="K43" s="162">
        <v>4</v>
      </c>
      <c r="L43" s="163">
        <v>11346.97</v>
      </c>
      <c r="M43" s="163">
        <v>1985</v>
      </c>
      <c r="N43" s="160">
        <v>44379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4"/>
      <c r="Z43" s="173"/>
    </row>
    <row r="44" spans="1:26" ht="25.35" customHeight="1">
      <c r="A44" s="157">
        <v>28</v>
      </c>
      <c r="B44" s="157">
        <v>23</v>
      </c>
      <c r="C44" s="170" t="s">
        <v>76</v>
      </c>
      <c r="D44" s="163">
        <v>122</v>
      </c>
      <c r="E44" s="163">
        <v>238</v>
      </c>
      <c r="F44" s="168">
        <f>(D44-E44)/E44</f>
        <v>-0.48739495798319327</v>
      </c>
      <c r="G44" s="163">
        <v>22</v>
      </c>
      <c r="H44" s="162">
        <v>3</v>
      </c>
      <c r="I44" s="162">
        <f t="shared" si="4"/>
        <v>7.333333333333333</v>
      </c>
      <c r="J44" s="162">
        <v>1</v>
      </c>
      <c r="K44" s="162">
        <v>12</v>
      </c>
      <c r="L44" s="163">
        <v>23640</v>
      </c>
      <c r="M44" s="163">
        <v>4156</v>
      </c>
      <c r="N44" s="160">
        <v>44323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4"/>
      <c r="Z44" s="173"/>
    </row>
    <row r="45" spans="1:26" ht="25.35" customHeight="1">
      <c r="A45" s="157">
        <v>29</v>
      </c>
      <c r="B45" s="157">
        <v>25</v>
      </c>
      <c r="C45" s="169" t="s">
        <v>52</v>
      </c>
      <c r="D45" s="163">
        <v>74.489999999999995</v>
      </c>
      <c r="E45" s="163">
        <v>192</v>
      </c>
      <c r="F45" s="168">
        <f>(D45-E45)/E45</f>
        <v>-0.61203125000000003</v>
      </c>
      <c r="G45" s="163">
        <v>17</v>
      </c>
      <c r="H45" s="165">
        <v>8</v>
      </c>
      <c r="I45" s="162">
        <f t="shared" si="4"/>
        <v>2.125</v>
      </c>
      <c r="J45" s="162">
        <v>2</v>
      </c>
      <c r="K45" s="162">
        <v>13</v>
      </c>
      <c r="L45" s="163">
        <v>45043</v>
      </c>
      <c r="M45" s="163">
        <v>9376</v>
      </c>
      <c r="N45" s="160">
        <v>44316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39"/>
      <c r="Z45" s="173"/>
    </row>
    <row r="46" spans="1:26" ht="25.35" customHeight="1">
      <c r="A46" s="157">
        <v>30</v>
      </c>
      <c r="B46" s="157">
        <v>14</v>
      </c>
      <c r="C46" s="164" t="s">
        <v>192</v>
      </c>
      <c r="D46" s="163">
        <v>74</v>
      </c>
      <c r="E46" s="162">
        <v>1314.33</v>
      </c>
      <c r="F46" s="168">
        <f>(D46-E46)/E46</f>
        <v>-0.94369754932170768</v>
      </c>
      <c r="G46" s="163">
        <v>15</v>
      </c>
      <c r="H46" s="162">
        <v>4</v>
      </c>
      <c r="I46" s="162">
        <f t="shared" si="4"/>
        <v>3.75</v>
      </c>
      <c r="J46" s="162">
        <v>1</v>
      </c>
      <c r="K46" s="162">
        <v>3</v>
      </c>
      <c r="L46" s="163">
        <v>6426.18</v>
      </c>
      <c r="M46" s="163">
        <v>1619</v>
      </c>
      <c r="N46" s="160">
        <v>44386</v>
      </c>
      <c r="O46" s="158" t="s">
        <v>27</v>
      </c>
      <c r="P46" s="140"/>
      <c r="Q46" s="172"/>
      <c r="R46" s="172"/>
      <c r="S46" s="172"/>
      <c r="T46" s="172"/>
      <c r="U46" s="172"/>
      <c r="V46" s="173"/>
      <c r="W46" s="174"/>
      <c r="X46" s="173"/>
      <c r="Y46" s="174"/>
      <c r="Z46" s="139"/>
    </row>
    <row r="47" spans="1:26" ht="25.35" customHeight="1">
      <c r="A47" s="144"/>
      <c r="B47" s="144"/>
      <c r="C47" s="159" t="s">
        <v>117</v>
      </c>
      <c r="D47" s="145">
        <f>SUM(D35:D46)</f>
        <v>165301.36999999997</v>
      </c>
      <c r="E47" s="145">
        <f t="shared" ref="E47:G47" si="5">SUM(E35:E46)</f>
        <v>158900.76999999996</v>
      </c>
      <c r="F47" s="145">
        <f t="shared" si="5"/>
        <v>-4.55214193711116</v>
      </c>
      <c r="G47" s="145">
        <f t="shared" si="5"/>
        <v>31598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46</v>
      </c>
      <c r="D49" s="163">
        <v>72</v>
      </c>
      <c r="E49" s="162" t="s">
        <v>30</v>
      </c>
      <c r="F49" s="162" t="s">
        <v>30</v>
      </c>
      <c r="G49" s="163">
        <v>36</v>
      </c>
      <c r="H49" s="162">
        <v>4</v>
      </c>
      <c r="I49" s="162">
        <f>G49/H49</f>
        <v>9</v>
      </c>
      <c r="J49" s="162">
        <v>1</v>
      </c>
      <c r="K49" s="162" t="s">
        <v>30</v>
      </c>
      <c r="L49" s="163">
        <v>115882.42</v>
      </c>
      <c r="M49" s="163">
        <v>23535</v>
      </c>
      <c r="N49" s="160">
        <v>44106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39"/>
      <c r="Z49" s="173"/>
    </row>
    <row r="50" spans="1:26" ht="25.35" customHeight="1">
      <c r="A50" s="157">
        <v>32</v>
      </c>
      <c r="B50" s="91">
        <v>26</v>
      </c>
      <c r="C50" s="164" t="s">
        <v>162</v>
      </c>
      <c r="D50" s="163">
        <v>72</v>
      </c>
      <c r="E50" s="162">
        <v>183</v>
      </c>
      <c r="F50" s="168">
        <f>(D50-E50)/E50</f>
        <v>-0.60655737704918034</v>
      </c>
      <c r="G50" s="163">
        <v>13</v>
      </c>
      <c r="H50" s="162">
        <v>3</v>
      </c>
      <c r="I50" s="162">
        <f>G50/H50</f>
        <v>4.333333333333333</v>
      </c>
      <c r="J50" s="162">
        <v>1</v>
      </c>
      <c r="K50" s="162">
        <v>6</v>
      </c>
      <c r="L50" s="163">
        <v>10980.52</v>
      </c>
      <c r="M50" s="163">
        <v>2054</v>
      </c>
      <c r="N50" s="160">
        <v>44365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3"/>
      <c r="X50" s="139"/>
      <c r="Y50" s="174"/>
      <c r="Z50" s="174"/>
    </row>
    <row r="51" spans="1:26" ht="25.35" customHeight="1">
      <c r="A51" s="157">
        <v>33</v>
      </c>
      <c r="B51" s="162" t="s">
        <v>30</v>
      </c>
      <c r="C51" s="175" t="s">
        <v>154</v>
      </c>
      <c r="D51" s="163">
        <v>50</v>
      </c>
      <c r="E51" s="162" t="s">
        <v>30</v>
      </c>
      <c r="F51" s="162" t="s">
        <v>30</v>
      </c>
      <c r="G51" s="163">
        <v>29</v>
      </c>
      <c r="H51" s="165">
        <v>3</v>
      </c>
      <c r="I51" s="162">
        <f>G51/H51</f>
        <v>9.6666666666666661</v>
      </c>
      <c r="J51" s="162">
        <v>1</v>
      </c>
      <c r="K51" s="162" t="s">
        <v>30</v>
      </c>
      <c r="L51" s="163">
        <v>89794</v>
      </c>
      <c r="M51" s="163">
        <v>20939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40"/>
      <c r="X51" s="139"/>
      <c r="Y51" s="139"/>
      <c r="Z51" s="139"/>
    </row>
    <row r="52" spans="1:26" ht="25.35" customHeight="1">
      <c r="A52" s="157">
        <v>34</v>
      </c>
      <c r="B52" s="91">
        <v>28</v>
      </c>
      <c r="C52" s="164" t="s">
        <v>187</v>
      </c>
      <c r="D52" s="163">
        <v>49</v>
      </c>
      <c r="E52" s="162">
        <v>129</v>
      </c>
      <c r="F52" s="168">
        <f>(D52-E52)/E52</f>
        <v>-0.62015503875968991</v>
      </c>
      <c r="G52" s="163">
        <v>10</v>
      </c>
      <c r="H52" s="162" t="s">
        <v>30</v>
      </c>
      <c r="I52" s="162" t="s">
        <v>30</v>
      </c>
      <c r="J52" s="162">
        <v>1</v>
      </c>
      <c r="K52" s="162">
        <v>4</v>
      </c>
      <c r="L52" s="163">
        <v>5275</v>
      </c>
      <c r="M52" s="163">
        <v>944</v>
      </c>
      <c r="N52" s="160">
        <v>44379</v>
      </c>
      <c r="O52" s="158" t="s">
        <v>31</v>
      </c>
      <c r="P52" s="140"/>
      <c r="Q52" s="172"/>
      <c r="R52" s="172"/>
      <c r="S52" s="172"/>
      <c r="T52" s="172"/>
      <c r="U52" s="172"/>
      <c r="V52" s="173"/>
      <c r="W52" s="174"/>
      <c r="X52" s="174"/>
      <c r="Y52" s="139"/>
      <c r="Z52" s="173"/>
    </row>
    <row r="53" spans="1:26" ht="25.35" customHeight="1">
      <c r="A53" s="157">
        <v>35</v>
      </c>
      <c r="B53" s="157">
        <v>32</v>
      </c>
      <c r="C53" s="166" t="s">
        <v>44</v>
      </c>
      <c r="D53" s="163">
        <v>45</v>
      </c>
      <c r="E53" s="163">
        <v>35</v>
      </c>
      <c r="F53" s="168">
        <f>(D53-E53)/E53</f>
        <v>0.2857142857142857</v>
      </c>
      <c r="G53" s="163">
        <v>7</v>
      </c>
      <c r="H53" s="162">
        <v>1</v>
      </c>
      <c r="I53" s="162">
        <f>G53/H53</f>
        <v>7</v>
      </c>
      <c r="J53" s="162">
        <v>1</v>
      </c>
      <c r="K53" s="162">
        <v>13</v>
      </c>
      <c r="L53" s="163">
        <v>23358.42</v>
      </c>
      <c r="M53" s="163">
        <v>4228</v>
      </c>
      <c r="N53" s="160">
        <v>44316</v>
      </c>
      <c r="O53" s="158" t="s">
        <v>43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6" ht="25.35" customHeight="1">
      <c r="A54" s="144"/>
      <c r="B54" s="144"/>
      <c r="C54" s="159" t="s">
        <v>222</v>
      </c>
      <c r="D54" s="145">
        <f>SUM(D47:D53)</f>
        <v>165589.36999999997</v>
      </c>
      <c r="E54" s="145">
        <f t="shared" ref="E54:G54" si="6">SUM(E47:E53)</f>
        <v>159247.76999999996</v>
      </c>
      <c r="F54" s="108">
        <f>(D54-E54)/E54</f>
        <v>3.982222168636966E-2</v>
      </c>
      <c r="G54" s="145">
        <f t="shared" si="6"/>
        <v>31693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8" sqref="C38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6" ht="19.5" customHeight="1">
      <c r="E1" s="2" t="s">
        <v>204</v>
      </c>
      <c r="F1" s="2"/>
      <c r="G1" s="2"/>
      <c r="H1" s="2"/>
      <c r="I1" s="2"/>
    </row>
    <row r="2" spans="1:26" ht="19.5" customHeight="1">
      <c r="E2" s="2" t="s">
        <v>205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2"/>
      <c r="B5" s="202"/>
      <c r="C5" s="205" t="s">
        <v>0</v>
      </c>
      <c r="D5" s="3"/>
      <c r="E5" s="3"/>
      <c r="F5" s="205" t="s">
        <v>3</v>
      </c>
      <c r="G5" s="3"/>
      <c r="H5" s="205" t="s">
        <v>5</v>
      </c>
      <c r="I5" s="205" t="s">
        <v>6</v>
      </c>
      <c r="J5" s="205" t="s">
        <v>7</v>
      </c>
      <c r="K5" s="205" t="s">
        <v>8</v>
      </c>
      <c r="L5" s="205" t="s">
        <v>10</v>
      </c>
      <c r="M5" s="205" t="s">
        <v>9</v>
      </c>
      <c r="N5" s="205" t="s">
        <v>11</v>
      </c>
      <c r="O5" s="205" t="s">
        <v>12</v>
      </c>
    </row>
    <row r="6" spans="1:26">
      <c r="A6" s="203"/>
      <c r="B6" s="203"/>
      <c r="C6" s="206"/>
      <c r="D6" s="138" t="s">
        <v>202</v>
      </c>
      <c r="E6" s="138" t="s">
        <v>198</v>
      </c>
      <c r="F6" s="206"/>
      <c r="G6" s="138" t="s">
        <v>202</v>
      </c>
      <c r="H6" s="206"/>
      <c r="I6" s="206"/>
      <c r="J6" s="206"/>
      <c r="K6" s="206"/>
      <c r="L6" s="206"/>
      <c r="M6" s="206"/>
      <c r="N6" s="206"/>
      <c r="O6" s="206"/>
    </row>
    <row r="7" spans="1:26">
      <c r="A7" s="203"/>
      <c r="B7" s="203"/>
      <c r="C7" s="206"/>
      <c r="D7" s="138" t="s">
        <v>1</v>
      </c>
      <c r="E7" s="138" t="s">
        <v>1</v>
      </c>
      <c r="F7" s="206"/>
      <c r="G7" s="138" t="s">
        <v>4</v>
      </c>
      <c r="H7" s="206"/>
      <c r="I7" s="206"/>
      <c r="J7" s="206"/>
      <c r="K7" s="206"/>
      <c r="L7" s="206"/>
      <c r="M7" s="206"/>
      <c r="N7" s="206"/>
      <c r="O7" s="206"/>
    </row>
    <row r="8" spans="1:26" ht="18" customHeight="1" thickBot="1">
      <c r="A8" s="204"/>
      <c r="B8" s="204"/>
      <c r="C8" s="207"/>
      <c r="D8" s="5" t="s">
        <v>2</v>
      </c>
      <c r="E8" s="5" t="s">
        <v>2</v>
      </c>
      <c r="F8" s="207"/>
      <c r="G8" s="6"/>
      <c r="H8" s="207"/>
      <c r="I8" s="207"/>
      <c r="J8" s="207"/>
      <c r="K8" s="207"/>
      <c r="L8" s="207"/>
      <c r="M8" s="207"/>
      <c r="N8" s="207"/>
      <c r="O8" s="207"/>
      <c r="R8" s="8"/>
    </row>
    <row r="9" spans="1:26" ht="15" customHeight="1">
      <c r="A9" s="202"/>
      <c r="B9" s="202"/>
      <c r="C9" s="205" t="s">
        <v>13</v>
      </c>
      <c r="D9" s="135"/>
      <c r="E9" s="135"/>
      <c r="F9" s="205" t="s">
        <v>15</v>
      </c>
      <c r="G9" s="135"/>
      <c r="H9" s="9" t="s">
        <v>18</v>
      </c>
      <c r="I9" s="20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5" t="s">
        <v>26</v>
      </c>
      <c r="R9" s="8"/>
    </row>
    <row r="10" spans="1:26">
      <c r="A10" s="203"/>
      <c r="B10" s="203"/>
      <c r="C10" s="206"/>
      <c r="D10" s="156" t="s">
        <v>203</v>
      </c>
      <c r="E10" s="156" t="s">
        <v>199</v>
      </c>
      <c r="F10" s="206"/>
      <c r="G10" s="156" t="s">
        <v>203</v>
      </c>
      <c r="H10" s="138" t="s">
        <v>17</v>
      </c>
      <c r="I10" s="20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06"/>
      <c r="R10" s="8"/>
    </row>
    <row r="11" spans="1:26">
      <c r="A11" s="203"/>
      <c r="B11" s="203"/>
      <c r="C11" s="206"/>
      <c r="D11" s="156" t="s">
        <v>14</v>
      </c>
      <c r="E11" s="138" t="s">
        <v>14</v>
      </c>
      <c r="F11" s="206"/>
      <c r="G11" s="156" t="s">
        <v>16</v>
      </c>
      <c r="H11" s="6"/>
      <c r="I11" s="206"/>
      <c r="J11" s="6"/>
      <c r="K11" s="6"/>
      <c r="L11" s="12" t="s">
        <v>2</v>
      </c>
      <c r="M11" s="138" t="s">
        <v>17</v>
      </c>
      <c r="N11" s="6"/>
      <c r="O11" s="206"/>
      <c r="R11" s="140"/>
      <c r="T11" s="140"/>
      <c r="U11" s="139"/>
    </row>
    <row r="12" spans="1:26" ht="15.6" customHeight="1" thickBot="1">
      <c r="A12" s="203"/>
      <c r="B12" s="204"/>
      <c r="C12" s="207"/>
      <c r="D12" s="136"/>
      <c r="E12" s="5" t="s">
        <v>2</v>
      </c>
      <c r="F12" s="207"/>
      <c r="G12" s="136" t="s">
        <v>17</v>
      </c>
      <c r="H12" s="32"/>
      <c r="I12" s="207"/>
      <c r="J12" s="32"/>
      <c r="K12" s="32"/>
      <c r="L12" s="32"/>
      <c r="M12" s="32"/>
      <c r="N12" s="32"/>
      <c r="O12" s="207"/>
      <c r="R12" s="140"/>
      <c r="T12" s="140"/>
      <c r="U12" s="139"/>
      <c r="V12" s="139"/>
      <c r="W12" s="139"/>
      <c r="X12" s="139"/>
      <c r="Y12" s="8"/>
      <c r="Z12" s="33"/>
    </row>
    <row r="13" spans="1:26" ht="25.35" customHeight="1">
      <c r="A13" s="157">
        <v>1</v>
      </c>
      <c r="B13" s="176" t="s">
        <v>68</v>
      </c>
      <c r="C13" s="164" t="s">
        <v>194</v>
      </c>
      <c r="D13" s="163">
        <v>59828.39</v>
      </c>
      <c r="E13" s="162" t="s">
        <v>30</v>
      </c>
      <c r="F13" s="162" t="s">
        <v>30</v>
      </c>
      <c r="G13" s="163">
        <v>12142</v>
      </c>
      <c r="H13" s="162">
        <v>317</v>
      </c>
      <c r="I13" s="162">
        <f t="shared" ref="I13:I22" si="0">G13/H13</f>
        <v>38.302839116719241</v>
      </c>
      <c r="J13" s="162">
        <v>15</v>
      </c>
      <c r="K13" s="162">
        <v>1</v>
      </c>
      <c r="L13" s="163">
        <v>65224.41</v>
      </c>
      <c r="M13" s="163">
        <v>13195</v>
      </c>
      <c r="N13" s="160">
        <v>44393</v>
      </c>
      <c r="O13" s="158" t="s">
        <v>34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6" ht="25.35" customHeight="1">
      <c r="A14" s="157">
        <v>2</v>
      </c>
      <c r="B14" s="176" t="s">
        <v>68</v>
      </c>
      <c r="C14" s="164" t="s">
        <v>195</v>
      </c>
      <c r="D14" s="163">
        <v>25359.94</v>
      </c>
      <c r="E14" s="162" t="s">
        <v>30</v>
      </c>
      <c r="F14" s="162" t="s">
        <v>30</v>
      </c>
      <c r="G14" s="163">
        <v>4218</v>
      </c>
      <c r="H14" s="162">
        <v>216</v>
      </c>
      <c r="I14" s="162">
        <f t="shared" si="0"/>
        <v>19.527777777777779</v>
      </c>
      <c r="J14" s="162">
        <v>14</v>
      </c>
      <c r="K14" s="162">
        <v>1</v>
      </c>
      <c r="L14" s="163">
        <v>27342.69</v>
      </c>
      <c r="M14" s="163">
        <v>4410</v>
      </c>
      <c r="N14" s="160">
        <v>44393</v>
      </c>
      <c r="O14" s="158" t="s">
        <v>74</v>
      </c>
      <c r="P14" s="140"/>
      <c r="R14" s="161"/>
      <c r="T14" s="140"/>
      <c r="U14" s="139"/>
      <c r="V14" s="139"/>
      <c r="W14" s="139"/>
      <c r="X14" s="139"/>
      <c r="Y14" s="140"/>
      <c r="Z14" s="139"/>
    </row>
    <row r="15" spans="1:26" ht="25.35" customHeight="1">
      <c r="A15" s="157">
        <v>3</v>
      </c>
      <c r="B15" s="176">
        <v>1</v>
      </c>
      <c r="C15" s="164" t="s">
        <v>191</v>
      </c>
      <c r="D15" s="163">
        <v>19377.810000000001</v>
      </c>
      <c r="E15" s="162">
        <v>53265.64</v>
      </c>
      <c r="F15" s="168">
        <f>(D15-E15)/E15</f>
        <v>-0.63620431482659368</v>
      </c>
      <c r="G15" s="163">
        <v>2959</v>
      </c>
      <c r="H15" s="162">
        <v>224</v>
      </c>
      <c r="I15" s="162">
        <f t="shared" si="0"/>
        <v>13.209821428571429</v>
      </c>
      <c r="J15" s="162">
        <v>15</v>
      </c>
      <c r="K15" s="162">
        <v>2</v>
      </c>
      <c r="L15" s="163">
        <v>72643</v>
      </c>
      <c r="M15" s="163">
        <v>11222</v>
      </c>
      <c r="N15" s="160">
        <v>44386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6" ht="25.35" customHeight="1">
      <c r="A16" s="157">
        <v>4</v>
      </c>
      <c r="B16" s="176">
        <v>2</v>
      </c>
      <c r="C16" s="164" t="s">
        <v>166</v>
      </c>
      <c r="D16" s="163">
        <v>18654.310000000001</v>
      </c>
      <c r="E16" s="162">
        <v>26952.959999999999</v>
      </c>
      <c r="F16" s="168">
        <f>(D16-E16)/E16</f>
        <v>-0.30789382687467343</v>
      </c>
      <c r="G16" s="163">
        <v>3035</v>
      </c>
      <c r="H16" s="162">
        <v>166</v>
      </c>
      <c r="I16" s="162">
        <f t="shared" si="0"/>
        <v>18.283132530120483</v>
      </c>
      <c r="J16" s="162">
        <v>10</v>
      </c>
      <c r="K16" s="162">
        <v>4</v>
      </c>
      <c r="L16" s="163">
        <v>178432</v>
      </c>
      <c r="M16" s="163">
        <v>28278</v>
      </c>
      <c r="N16" s="160">
        <v>44372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6" ht="25.35" customHeight="1">
      <c r="A17" s="157">
        <v>5</v>
      </c>
      <c r="B17" s="176">
        <v>3</v>
      </c>
      <c r="C17" s="164" t="s">
        <v>182</v>
      </c>
      <c r="D17" s="163">
        <v>6989.05</v>
      </c>
      <c r="E17" s="162">
        <v>12413.02</v>
      </c>
      <c r="F17" s="168">
        <f>(D17-E17)/E17</f>
        <v>-0.43695812944795065</v>
      </c>
      <c r="G17" s="163">
        <v>1529</v>
      </c>
      <c r="H17" s="162">
        <v>119</v>
      </c>
      <c r="I17" s="162">
        <f t="shared" si="0"/>
        <v>12.84873949579832</v>
      </c>
      <c r="J17" s="162">
        <v>11</v>
      </c>
      <c r="K17" s="162">
        <v>3</v>
      </c>
      <c r="L17" s="163">
        <v>38501</v>
      </c>
      <c r="M17" s="163">
        <v>8454</v>
      </c>
      <c r="N17" s="160">
        <v>44379</v>
      </c>
      <c r="O17" s="158" t="s">
        <v>53</v>
      </c>
      <c r="P17" s="140"/>
      <c r="R17" s="161"/>
      <c r="T17" s="140"/>
      <c r="U17" s="139"/>
      <c r="V17" s="139"/>
      <c r="W17" s="139"/>
      <c r="X17" s="139"/>
      <c r="Y17" s="140"/>
      <c r="Z17" s="139"/>
    </row>
    <row r="18" spans="1:26" ht="25.35" customHeight="1">
      <c r="A18" s="157">
        <v>6</v>
      </c>
      <c r="B18" s="176">
        <v>6</v>
      </c>
      <c r="C18" s="164" t="s">
        <v>126</v>
      </c>
      <c r="D18" s="163">
        <v>5384</v>
      </c>
      <c r="E18" s="162">
        <v>7269.44</v>
      </c>
      <c r="F18" s="168">
        <f>(D18-E18)/E18</f>
        <v>-0.25936523308535453</v>
      </c>
      <c r="G18" s="163">
        <v>1116</v>
      </c>
      <c r="H18" s="162">
        <v>68</v>
      </c>
      <c r="I18" s="162">
        <f t="shared" si="0"/>
        <v>16.411764705882351</v>
      </c>
      <c r="J18" s="162">
        <v>9</v>
      </c>
      <c r="K18" s="162">
        <v>7</v>
      </c>
      <c r="L18" s="163">
        <v>77531</v>
      </c>
      <c r="M18" s="163">
        <v>17263</v>
      </c>
      <c r="N18" s="160">
        <v>44351</v>
      </c>
      <c r="O18" s="158" t="s">
        <v>53</v>
      </c>
      <c r="P18" s="140"/>
      <c r="Q18" s="172"/>
      <c r="R18" s="172"/>
      <c r="S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78" t="s">
        <v>173</v>
      </c>
      <c r="D19" s="163">
        <v>5330.51</v>
      </c>
      <c r="E19" s="162">
        <v>8020.84</v>
      </c>
      <c r="F19" s="168">
        <f>(D19-E19)/E19</f>
        <v>-0.33541748744520522</v>
      </c>
      <c r="G19" s="163">
        <v>1159</v>
      </c>
      <c r="H19" s="162">
        <v>95</v>
      </c>
      <c r="I19" s="162">
        <f t="shared" si="0"/>
        <v>12.2</v>
      </c>
      <c r="J19" s="162">
        <v>11</v>
      </c>
      <c r="K19" s="162">
        <v>4</v>
      </c>
      <c r="L19" s="163">
        <v>41831.529999999992</v>
      </c>
      <c r="M19" s="163">
        <v>9345</v>
      </c>
      <c r="N19" s="160">
        <v>44372</v>
      </c>
      <c r="O19" s="158" t="s">
        <v>43</v>
      </c>
      <c r="P19" s="140"/>
      <c r="R19" s="161"/>
      <c r="T19" s="140"/>
      <c r="U19" s="139"/>
      <c r="V19" s="139"/>
      <c r="W19" s="139"/>
      <c r="X19" s="139"/>
      <c r="Y19" s="140"/>
      <c r="Z19" s="139"/>
    </row>
    <row r="20" spans="1:26" ht="25.35" customHeight="1">
      <c r="A20" s="157">
        <v>8</v>
      </c>
      <c r="B20" s="124" t="s">
        <v>40</v>
      </c>
      <c r="C20" s="166" t="s">
        <v>210</v>
      </c>
      <c r="D20" s="163">
        <v>3890.22</v>
      </c>
      <c r="E20" s="162" t="s">
        <v>30</v>
      </c>
      <c r="F20" s="162" t="s">
        <v>30</v>
      </c>
      <c r="G20" s="163">
        <v>804</v>
      </c>
      <c r="H20" s="165">
        <v>8</v>
      </c>
      <c r="I20" s="162">
        <f t="shared" si="0"/>
        <v>100.5</v>
      </c>
      <c r="J20" s="162">
        <v>7</v>
      </c>
      <c r="K20" s="162">
        <v>0</v>
      </c>
      <c r="L20" s="163">
        <v>3890</v>
      </c>
      <c r="M20" s="163">
        <v>804</v>
      </c>
      <c r="N20" s="160" t="s">
        <v>193</v>
      </c>
      <c r="O20" s="158" t="s">
        <v>32</v>
      </c>
      <c r="P20" s="140"/>
      <c r="R20" s="161"/>
      <c r="T20" s="140"/>
      <c r="U20" s="139"/>
      <c r="V20" s="139"/>
      <c r="W20" s="139"/>
      <c r="X20" s="139"/>
      <c r="Y20" s="140"/>
      <c r="Z20" s="139"/>
    </row>
    <row r="21" spans="1:26" ht="25.35" customHeight="1">
      <c r="A21" s="157">
        <v>9</v>
      </c>
      <c r="B21" s="176">
        <v>10</v>
      </c>
      <c r="C21" s="164" t="s">
        <v>123</v>
      </c>
      <c r="D21" s="163">
        <v>3164.53</v>
      </c>
      <c r="E21" s="162">
        <v>4524.6000000000004</v>
      </c>
      <c r="F21" s="168">
        <f>(D21-E21)/E21</f>
        <v>-0.30059452769305572</v>
      </c>
      <c r="G21" s="163">
        <v>481</v>
      </c>
      <c r="H21" s="162">
        <v>25</v>
      </c>
      <c r="I21" s="162">
        <f t="shared" si="0"/>
        <v>19.239999999999998</v>
      </c>
      <c r="J21" s="162">
        <v>5</v>
      </c>
      <c r="K21" s="162">
        <v>7</v>
      </c>
      <c r="L21" s="163">
        <v>105376.81</v>
      </c>
      <c r="M21" s="163">
        <v>16879</v>
      </c>
      <c r="N21" s="160">
        <v>44351</v>
      </c>
      <c r="O21" s="158" t="s">
        <v>34</v>
      </c>
      <c r="P21" s="140"/>
      <c r="Q21" s="172"/>
      <c r="R21" s="172"/>
      <c r="S21" s="172"/>
      <c r="T21" s="172"/>
      <c r="U21" s="172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4</v>
      </c>
      <c r="C22" s="164" t="s">
        <v>183</v>
      </c>
      <c r="D22" s="163">
        <v>3029.25</v>
      </c>
      <c r="E22" s="162">
        <v>10036.84</v>
      </c>
      <c r="F22" s="168">
        <f>(D22-E22)/E22</f>
        <v>-0.69818687953579017</v>
      </c>
      <c r="G22" s="163">
        <v>469</v>
      </c>
      <c r="H22" s="162">
        <v>42</v>
      </c>
      <c r="I22" s="162">
        <f t="shared" si="0"/>
        <v>11.166666666666666</v>
      </c>
      <c r="J22" s="162">
        <v>5</v>
      </c>
      <c r="K22" s="162">
        <v>3</v>
      </c>
      <c r="L22" s="163">
        <v>28188</v>
      </c>
      <c r="M22" s="163">
        <v>4682</v>
      </c>
      <c r="N22" s="160">
        <v>44379</v>
      </c>
      <c r="O22" s="158" t="s">
        <v>53</v>
      </c>
      <c r="P22" s="140"/>
      <c r="Q22" s="172"/>
      <c r="R22" s="172"/>
      <c r="T22" s="172"/>
      <c r="U22" s="172"/>
      <c r="V22" s="173"/>
      <c r="W22" s="174"/>
      <c r="X22" s="173"/>
      <c r="Y22" s="139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151008.01</v>
      </c>
      <c r="E23" s="145">
        <f>SUM(E13:E22)</f>
        <v>122483.34000000001</v>
      </c>
      <c r="F23" s="171">
        <f>(D23-E23)/E23</f>
        <v>0.23288612149211474</v>
      </c>
      <c r="G23" s="145">
        <f>SUM(G13:G22)</f>
        <v>27912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 t="s">
        <v>68</v>
      </c>
      <c r="C25" s="164" t="s">
        <v>206</v>
      </c>
      <c r="D25" s="163">
        <v>2999.08</v>
      </c>
      <c r="E25" s="162" t="s">
        <v>30</v>
      </c>
      <c r="F25" s="162" t="s">
        <v>30</v>
      </c>
      <c r="G25" s="163">
        <v>560</v>
      </c>
      <c r="H25" s="162">
        <v>66</v>
      </c>
      <c r="I25" s="162">
        <f t="shared" ref="I25:I33" si="1">G25/H25</f>
        <v>8.4848484848484844</v>
      </c>
      <c r="J25" s="162">
        <v>11</v>
      </c>
      <c r="K25" s="162">
        <v>1</v>
      </c>
      <c r="L25" s="163">
        <v>2999.08</v>
      </c>
      <c r="M25" s="163">
        <v>560</v>
      </c>
      <c r="N25" s="160">
        <v>44393</v>
      </c>
      <c r="O25" s="158" t="s">
        <v>57</v>
      </c>
      <c r="P25" s="140"/>
      <c r="Q25" s="172"/>
      <c r="R25" s="172"/>
      <c r="S25" s="172"/>
      <c r="T25" s="172"/>
      <c r="U25" s="172"/>
      <c r="V25" s="173"/>
      <c r="W25" s="174"/>
      <c r="X25" s="139"/>
      <c r="Y25" s="173"/>
      <c r="Z25" s="174"/>
    </row>
    <row r="26" spans="1:26" ht="25.35" customHeight="1">
      <c r="A26" s="157">
        <v>12</v>
      </c>
      <c r="B26" s="176">
        <v>8</v>
      </c>
      <c r="C26" s="164" t="s">
        <v>196</v>
      </c>
      <c r="D26" s="163">
        <v>2113.04</v>
      </c>
      <c r="E26" s="162">
        <v>5040.5</v>
      </c>
      <c r="F26" s="168">
        <f>(D26-E26)/E26</f>
        <v>-0.58078762027576625</v>
      </c>
      <c r="G26" s="163">
        <v>461</v>
      </c>
      <c r="H26" s="162">
        <v>38</v>
      </c>
      <c r="I26" s="162">
        <f t="shared" si="1"/>
        <v>12.131578947368421</v>
      </c>
      <c r="J26" s="162">
        <v>6</v>
      </c>
      <c r="K26" s="162">
        <v>6</v>
      </c>
      <c r="L26" s="163">
        <v>66962.33</v>
      </c>
      <c r="M26" s="163">
        <v>14647</v>
      </c>
      <c r="N26" s="160">
        <v>44358</v>
      </c>
      <c r="O26" s="158" t="s">
        <v>74</v>
      </c>
      <c r="P26" s="140"/>
      <c r="Q26" s="172"/>
      <c r="R26" s="172"/>
      <c r="S26" s="172"/>
      <c r="T26" s="172"/>
      <c r="U26" s="172"/>
      <c r="V26" s="173"/>
      <c r="W26" s="174"/>
      <c r="X26" s="139"/>
      <c r="Y26" s="173"/>
      <c r="Z26" s="174"/>
    </row>
    <row r="27" spans="1:26" ht="25.35" customHeight="1">
      <c r="A27" s="157">
        <v>13</v>
      </c>
      <c r="B27" s="176" t="s">
        <v>68</v>
      </c>
      <c r="C27" s="164" t="s">
        <v>207</v>
      </c>
      <c r="D27" s="163">
        <v>2079.9899999999998</v>
      </c>
      <c r="E27" s="162" t="s">
        <v>30</v>
      </c>
      <c r="F27" s="162" t="s">
        <v>30</v>
      </c>
      <c r="G27" s="163">
        <v>347</v>
      </c>
      <c r="H27" s="162">
        <v>110</v>
      </c>
      <c r="I27" s="162">
        <f t="shared" si="1"/>
        <v>3.1545454545454548</v>
      </c>
      <c r="J27" s="162">
        <v>12</v>
      </c>
      <c r="K27" s="162">
        <v>1</v>
      </c>
      <c r="L27" s="163">
        <v>2079.9899999999998</v>
      </c>
      <c r="M27" s="163">
        <v>347</v>
      </c>
      <c r="N27" s="160">
        <v>44393</v>
      </c>
      <c r="O27" s="158" t="s">
        <v>43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9</v>
      </c>
      <c r="C28" s="164" t="s">
        <v>192</v>
      </c>
      <c r="D28" s="163">
        <v>1314.33</v>
      </c>
      <c r="E28" s="162">
        <v>5037.8599999999997</v>
      </c>
      <c r="F28" s="168">
        <f t="shared" ref="F28:F35" si="2">(D28-E28)/E28</f>
        <v>-0.73910946314506554</v>
      </c>
      <c r="G28" s="163">
        <v>336</v>
      </c>
      <c r="H28" s="162">
        <v>89</v>
      </c>
      <c r="I28" s="162">
        <f t="shared" si="1"/>
        <v>3.7752808988764044</v>
      </c>
      <c r="J28" s="162">
        <v>12</v>
      </c>
      <c r="K28" s="162">
        <v>2</v>
      </c>
      <c r="L28" s="163">
        <v>6352.18</v>
      </c>
      <c r="M28" s="163">
        <v>1604</v>
      </c>
      <c r="N28" s="160">
        <v>44386</v>
      </c>
      <c r="O28" s="158" t="s">
        <v>27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76">
        <v>12</v>
      </c>
      <c r="C29" s="164" t="s">
        <v>112</v>
      </c>
      <c r="D29" s="163">
        <v>636</v>
      </c>
      <c r="E29" s="163">
        <v>2942.81</v>
      </c>
      <c r="F29" s="168">
        <f t="shared" si="2"/>
        <v>-0.78388003302965537</v>
      </c>
      <c r="G29" s="163">
        <v>101</v>
      </c>
      <c r="H29" s="162">
        <v>5</v>
      </c>
      <c r="I29" s="162">
        <f t="shared" si="1"/>
        <v>20.2</v>
      </c>
      <c r="J29" s="162">
        <v>2</v>
      </c>
      <c r="K29" s="162">
        <v>8</v>
      </c>
      <c r="L29" s="163">
        <v>106602</v>
      </c>
      <c r="M29" s="163">
        <v>16977</v>
      </c>
      <c r="N29" s="160">
        <v>44344</v>
      </c>
      <c r="O29" s="158" t="s">
        <v>114</v>
      </c>
      <c r="P29" s="140"/>
      <c r="Q29" s="172"/>
      <c r="R29" s="172"/>
      <c r="S29" s="172"/>
      <c r="T29" s="172"/>
      <c r="U29" s="172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76">
        <v>15</v>
      </c>
      <c r="C30" s="164" t="s">
        <v>185</v>
      </c>
      <c r="D30" s="163">
        <v>558</v>
      </c>
      <c r="E30" s="162">
        <v>1606</v>
      </c>
      <c r="F30" s="168">
        <f t="shared" si="2"/>
        <v>-0.65255292652552932</v>
      </c>
      <c r="G30" s="163">
        <v>100</v>
      </c>
      <c r="H30" s="162">
        <v>6</v>
      </c>
      <c r="I30" s="162">
        <f t="shared" si="1"/>
        <v>16.666666666666668</v>
      </c>
      <c r="J30" s="162">
        <v>2</v>
      </c>
      <c r="K30" s="162">
        <v>3</v>
      </c>
      <c r="L30" s="163">
        <v>5667.58</v>
      </c>
      <c r="M30" s="163">
        <v>1082</v>
      </c>
      <c r="N30" s="160">
        <v>44379</v>
      </c>
      <c r="O30" s="158" t="s">
        <v>186</v>
      </c>
      <c r="P30" s="140"/>
      <c r="Q30" s="172"/>
      <c r="R30" s="172"/>
      <c r="S30" s="172"/>
      <c r="T30" s="172"/>
      <c r="U30" s="172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76">
        <v>11</v>
      </c>
      <c r="C31" s="164" t="s">
        <v>184</v>
      </c>
      <c r="D31" s="163">
        <v>498.79999999999995</v>
      </c>
      <c r="E31" s="162">
        <v>3843.54</v>
      </c>
      <c r="F31" s="168">
        <f t="shared" si="2"/>
        <v>-0.87022380409726441</v>
      </c>
      <c r="G31" s="163">
        <v>84</v>
      </c>
      <c r="H31" s="162">
        <v>9</v>
      </c>
      <c r="I31" s="162">
        <f t="shared" si="1"/>
        <v>9.3333333333333339</v>
      </c>
      <c r="J31" s="162">
        <v>2</v>
      </c>
      <c r="K31" s="162">
        <v>3</v>
      </c>
      <c r="L31" s="163">
        <v>11217.92</v>
      </c>
      <c r="M31" s="163">
        <v>1963</v>
      </c>
      <c r="N31" s="160">
        <v>44379</v>
      </c>
      <c r="O31" s="158" t="s">
        <v>43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77">
        <v>17</v>
      </c>
      <c r="C32" s="164" t="s">
        <v>113</v>
      </c>
      <c r="D32" s="163">
        <v>475.49</v>
      </c>
      <c r="E32" s="163">
        <v>721.47</v>
      </c>
      <c r="F32" s="168">
        <f t="shared" si="2"/>
        <v>-0.34094279734431093</v>
      </c>
      <c r="G32" s="163">
        <v>99</v>
      </c>
      <c r="H32" s="162">
        <v>7</v>
      </c>
      <c r="I32" s="162">
        <f t="shared" si="1"/>
        <v>14.142857142857142</v>
      </c>
      <c r="J32" s="162">
        <v>2</v>
      </c>
      <c r="K32" s="162">
        <v>8</v>
      </c>
      <c r="L32" s="163">
        <v>25546</v>
      </c>
      <c r="M32" s="163">
        <v>4489</v>
      </c>
      <c r="N32" s="160">
        <v>44344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74"/>
      <c r="X32" s="139"/>
      <c r="Y32" s="173"/>
      <c r="Z32" s="174"/>
    </row>
    <row r="33" spans="1:26" ht="25.35" customHeight="1">
      <c r="A33" s="157">
        <v>19</v>
      </c>
      <c r="B33" s="176">
        <v>18</v>
      </c>
      <c r="C33" s="164" t="s">
        <v>94</v>
      </c>
      <c r="D33" s="163">
        <v>405.25</v>
      </c>
      <c r="E33" s="163">
        <v>516</v>
      </c>
      <c r="F33" s="168">
        <f t="shared" si="2"/>
        <v>-0.21463178294573643</v>
      </c>
      <c r="G33" s="163">
        <v>90</v>
      </c>
      <c r="H33" s="162">
        <v>6</v>
      </c>
      <c r="I33" s="162">
        <f t="shared" si="1"/>
        <v>15</v>
      </c>
      <c r="J33" s="162">
        <v>1</v>
      </c>
      <c r="K33" s="162">
        <v>9</v>
      </c>
      <c r="L33" s="163">
        <v>54860</v>
      </c>
      <c r="M33" s="163">
        <v>11867</v>
      </c>
      <c r="N33" s="160">
        <v>44337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13</v>
      </c>
      <c r="C34" s="169" t="s">
        <v>161</v>
      </c>
      <c r="D34" s="163">
        <v>348</v>
      </c>
      <c r="E34" s="162">
        <v>2239</v>
      </c>
      <c r="F34" s="168">
        <f t="shared" si="2"/>
        <v>-0.84457347029924068</v>
      </c>
      <c r="G34" s="163">
        <v>60</v>
      </c>
      <c r="H34" s="162" t="s">
        <v>30</v>
      </c>
      <c r="I34" s="162" t="s">
        <v>30</v>
      </c>
      <c r="J34" s="162">
        <v>1</v>
      </c>
      <c r="K34" s="162">
        <v>5</v>
      </c>
      <c r="L34" s="163">
        <v>33801</v>
      </c>
      <c r="M34" s="163">
        <v>5704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73"/>
      <c r="Z34" s="139"/>
    </row>
    <row r="35" spans="1:26" ht="25.35" customHeight="1">
      <c r="A35" s="144"/>
      <c r="B35" s="144"/>
      <c r="C35" s="159" t="s">
        <v>86</v>
      </c>
      <c r="D35" s="145">
        <f>SUM(D23:D34)</f>
        <v>162435.98999999996</v>
      </c>
      <c r="E35" s="145">
        <f>SUM(E23:E34)</f>
        <v>144430.52000000002</v>
      </c>
      <c r="F35" s="171">
        <f t="shared" si="2"/>
        <v>0.12466527157833358</v>
      </c>
      <c r="G35" s="145">
        <f>SUM(G23:G34)</f>
        <v>30150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6">
        <v>23</v>
      </c>
      <c r="C37" s="166" t="s">
        <v>99</v>
      </c>
      <c r="D37" s="163">
        <v>291</v>
      </c>
      <c r="E37" s="163">
        <v>216</v>
      </c>
      <c r="F37" s="168">
        <f>(D37-E37)/E37</f>
        <v>0.34722222222222221</v>
      </c>
      <c r="G37" s="163">
        <v>58</v>
      </c>
      <c r="H37" s="162" t="s">
        <v>30</v>
      </c>
      <c r="I37" s="162" t="s">
        <v>30</v>
      </c>
      <c r="J37" s="162">
        <v>1</v>
      </c>
      <c r="K37" s="162">
        <v>10</v>
      </c>
      <c r="L37" s="163">
        <v>5058.92</v>
      </c>
      <c r="M37" s="163">
        <v>1008</v>
      </c>
      <c r="N37" s="160">
        <v>44330</v>
      </c>
      <c r="O37" s="158" t="s">
        <v>100</v>
      </c>
      <c r="P37" s="140"/>
      <c r="Q37" s="172"/>
      <c r="R37" s="172"/>
      <c r="S37" s="172"/>
      <c r="T37" s="172"/>
      <c r="U37" s="172"/>
      <c r="V37" s="173"/>
      <c r="W37" s="174"/>
      <c r="X37" s="173"/>
      <c r="Y37" s="139"/>
      <c r="Z37" s="174"/>
    </row>
    <row r="38" spans="1:26" ht="25.35" customHeight="1">
      <c r="A38" s="157">
        <v>22</v>
      </c>
      <c r="B38" s="176">
        <v>21</v>
      </c>
      <c r="C38" s="166" t="s">
        <v>56</v>
      </c>
      <c r="D38" s="163">
        <v>270</v>
      </c>
      <c r="E38" s="162">
        <v>235</v>
      </c>
      <c r="F38" s="168">
        <f>(D38-E38)/E38</f>
        <v>0.14893617021276595</v>
      </c>
      <c r="G38" s="163">
        <v>50</v>
      </c>
      <c r="H38" s="162">
        <v>6</v>
      </c>
      <c r="I38" s="162">
        <f t="shared" ref="I38:I43" si="3">G38/H38</f>
        <v>8.3333333333333339</v>
      </c>
      <c r="J38" s="162">
        <v>2</v>
      </c>
      <c r="K38" s="162">
        <v>12</v>
      </c>
      <c r="L38" s="163">
        <v>28821.919999999998</v>
      </c>
      <c r="M38" s="163">
        <v>5089</v>
      </c>
      <c r="N38" s="160">
        <v>44316</v>
      </c>
      <c r="O38" s="158" t="s">
        <v>57</v>
      </c>
      <c r="P38" s="140"/>
      <c r="Q38" s="172"/>
      <c r="R38" s="172"/>
      <c r="S38" s="172"/>
      <c r="T38" s="172"/>
      <c r="U38" s="172"/>
      <c r="V38" s="173"/>
      <c r="W38" s="174"/>
      <c r="X38" s="174"/>
      <c r="Y38" s="173"/>
      <c r="Z38" s="139"/>
    </row>
    <row r="39" spans="1:26" ht="25.35" customHeight="1">
      <c r="A39" s="157">
        <v>23</v>
      </c>
      <c r="B39" s="177">
        <v>26</v>
      </c>
      <c r="C39" s="170" t="s">
        <v>76</v>
      </c>
      <c r="D39" s="163">
        <v>238</v>
      </c>
      <c r="E39" s="163">
        <v>140</v>
      </c>
      <c r="F39" s="168">
        <f>(D39-E39)/E39</f>
        <v>0.7</v>
      </c>
      <c r="G39" s="163">
        <v>42</v>
      </c>
      <c r="H39" s="162">
        <v>3</v>
      </c>
      <c r="I39" s="162">
        <f t="shared" si="3"/>
        <v>14</v>
      </c>
      <c r="J39" s="162">
        <v>1</v>
      </c>
      <c r="K39" s="162">
        <v>11</v>
      </c>
      <c r="L39" s="163">
        <v>23518</v>
      </c>
      <c r="M39" s="163">
        <v>4134</v>
      </c>
      <c r="N39" s="160">
        <v>44323</v>
      </c>
      <c r="O39" s="158" t="s">
        <v>32</v>
      </c>
      <c r="P39" s="140"/>
      <c r="Q39" s="172"/>
      <c r="R39" s="172"/>
      <c r="S39" s="172"/>
      <c r="T39" s="172"/>
      <c r="U39" s="172"/>
      <c r="V39" s="173"/>
      <c r="W39" s="173"/>
      <c r="X39" s="139"/>
      <c r="Y39" s="174"/>
      <c r="Z39" s="174"/>
    </row>
    <row r="40" spans="1:26" ht="25.35" customHeight="1">
      <c r="A40" s="157">
        <v>24</v>
      </c>
      <c r="B40" s="167" t="s">
        <v>30</v>
      </c>
      <c r="C40" s="166" t="s">
        <v>208</v>
      </c>
      <c r="D40" s="163">
        <v>204.1</v>
      </c>
      <c r="E40" s="162" t="s">
        <v>30</v>
      </c>
      <c r="F40" s="162" t="s">
        <v>30</v>
      </c>
      <c r="G40" s="163">
        <v>99</v>
      </c>
      <c r="H40" s="165">
        <v>8</v>
      </c>
      <c r="I40" s="162">
        <f t="shared" si="3"/>
        <v>12.375</v>
      </c>
      <c r="J40" s="162">
        <v>2</v>
      </c>
      <c r="K40" s="162" t="s">
        <v>30</v>
      </c>
      <c r="L40" s="163">
        <v>246268</v>
      </c>
      <c r="M40" s="163">
        <v>51152</v>
      </c>
      <c r="N40" s="160">
        <v>43840</v>
      </c>
      <c r="O40" s="158" t="s">
        <v>32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7">
        <v>19</v>
      </c>
      <c r="C41" s="169" t="s">
        <v>52</v>
      </c>
      <c r="D41" s="163">
        <v>192</v>
      </c>
      <c r="E41" s="163">
        <v>276.97000000000003</v>
      </c>
      <c r="F41" s="168">
        <f>(D41-E41)/E41</f>
        <v>-0.30678412824493634</v>
      </c>
      <c r="G41" s="163">
        <v>44</v>
      </c>
      <c r="H41" s="165">
        <v>7</v>
      </c>
      <c r="I41" s="162">
        <f t="shared" si="3"/>
        <v>6.2857142857142856</v>
      </c>
      <c r="J41" s="162">
        <v>2</v>
      </c>
      <c r="K41" s="162">
        <v>12</v>
      </c>
      <c r="L41" s="163">
        <v>44969</v>
      </c>
      <c r="M41" s="163">
        <v>9359</v>
      </c>
      <c r="N41" s="160">
        <v>44316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6" ht="25.35" customHeight="1">
      <c r="A42" s="157">
        <v>26</v>
      </c>
      <c r="B42" s="177">
        <v>25</v>
      </c>
      <c r="C42" s="164" t="s">
        <v>162</v>
      </c>
      <c r="D42" s="163">
        <v>183</v>
      </c>
      <c r="E42" s="162">
        <v>141</v>
      </c>
      <c r="F42" s="168">
        <f>(D42-E42)/E42</f>
        <v>0.2978723404255319</v>
      </c>
      <c r="G42" s="163">
        <v>33</v>
      </c>
      <c r="H42" s="162">
        <v>4</v>
      </c>
      <c r="I42" s="162">
        <f t="shared" si="3"/>
        <v>8.25</v>
      </c>
      <c r="J42" s="162">
        <v>1</v>
      </c>
      <c r="K42" s="162">
        <v>5</v>
      </c>
      <c r="L42" s="163">
        <v>10908.52</v>
      </c>
      <c r="M42" s="163">
        <v>2041</v>
      </c>
      <c r="N42" s="160">
        <v>44365</v>
      </c>
      <c r="O42" s="158" t="s">
        <v>43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76">
        <v>20</v>
      </c>
      <c r="C43" s="164" t="s">
        <v>188</v>
      </c>
      <c r="D43" s="163">
        <v>159.25</v>
      </c>
      <c r="E43" s="162">
        <v>244.9</v>
      </c>
      <c r="F43" s="168">
        <f>(D43-E43)/E43</f>
        <v>-0.34973458554512049</v>
      </c>
      <c r="G43" s="163">
        <v>28</v>
      </c>
      <c r="H43" s="162">
        <v>6</v>
      </c>
      <c r="I43" s="162">
        <f t="shared" si="3"/>
        <v>4.666666666666667</v>
      </c>
      <c r="J43" s="162">
        <v>3</v>
      </c>
      <c r="K43" s="162">
        <v>3</v>
      </c>
      <c r="L43" s="163">
        <v>2899</v>
      </c>
      <c r="M43" s="163">
        <v>496</v>
      </c>
      <c r="N43" s="160">
        <v>44379</v>
      </c>
      <c r="O43" s="158" t="s">
        <v>33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3"/>
      <c r="Z43" s="174"/>
    </row>
    <row r="44" spans="1:26" ht="25.35" customHeight="1">
      <c r="A44" s="157">
        <v>28</v>
      </c>
      <c r="B44" s="176">
        <v>16</v>
      </c>
      <c r="C44" s="164" t="s">
        <v>187</v>
      </c>
      <c r="D44" s="163">
        <v>129</v>
      </c>
      <c r="E44" s="162">
        <v>943</v>
      </c>
      <c r="F44" s="168">
        <f>(D44-E44)/E44</f>
        <v>-0.86320254506892891</v>
      </c>
      <c r="G44" s="163">
        <v>22</v>
      </c>
      <c r="H44" s="162" t="s">
        <v>30</v>
      </c>
      <c r="I44" s="162" t="s">
        <v>30</v>
      </c>
      <c r="J44" s="162">
        <v>1</v>
      </c>
      <c r="K44" s="162">
        <v>3</v>
      </c>
      <c r="L44" s="163" t="s">
        <v>209</v>
      </c>
      <c r="M44" s="163">
        <v>943</v>
      </c>
      <c r="N44" s="160">
        <v>44379</v>
      </c>
      <c r="O44" s="158" t="s">
        <v>31</v>
      </c>
      <c r="P44" s="140"/>
      <c r="R44" s="161"/>
      <c r="T44" s="140"/>
      <c r="U44" s="139"/>
      <c r="V44" s="139"/>
      <c r="W44" s="139"/>
      <c r="X44" s="139"/>
      <c r="Y44" s="139"/>
      <c r="Z44" s="140"/>
    </row>
    <row r="45" spans="1:26" ht="25.35" customHeight="1">
      <c r="A45" s="157">
        <v>29</v>
      </c>
      <c r="B45" s="167" t="s">
        <v>30</v>
      </c>
      <c r="C45" s="169" t="s">
        <v>175</v>
      </c>
      <c r="D45" s="163">
        <v>66.5</v>
      </c>
      <c r="E45" s="162" t="s">
        <v>30</v>
      </c>
      <c r="F45" s="162" t="s">
        <v>30</v>
      </c>
      <c r="G45" s="163">
        <v>38</v>
      </c>
      <c r="H45" s="162">
        <v>4</v>
      </c>
      <c r="I45" s="162">
        <f>G45/H45</f>
        <v>9.5</v>
      </c>
      <c r="J45" s="162">
        <v>2</v>
      </c>
      <c r="K45" s="162" t="s">
        <v>30</v>
      </c>
      <c r="L45" s="163">
        <v>817142</v>
      </c>
      <c r="M45" s="163">
        <v>154662</v>
      </c>
      <c r="N45" s="160">
        <v>43665</v>
      </c>
      <c r="O45" s="158" t="s">
        <v>32</v>
      </c>
      <c r="P45" s="140"/>
      <c r="R45" s="161"/>
      <c r="T45" s="140"/>
      <c r="U45" s="139"/>
      <c r="V45" s="139"/>
      <c r="W45" s="140"/>
      <c r="X45" s="139"/>
      <c r="Y45" s="139"/>
      <c r="Z45" s="139"/>
    </row>
    <row r="46" spans="1:26" ht="25.35" customHeight="1">
      <c r="A46" s="157">
        <v>30</v>
      </c>
      <c r="B46" s="167" t="s">
        <v>30</v>
      </c>
      <c r="C46" s="166" t="s">
        <v>138</v>
      </c>
      <c r="D46" s="163">
        <v>56</v>
      </c>
      <c r="E46" s="162" t="s">
        <v>30</v>
      </c>
      <c r="F46" s="162" t="s">
        <v>30</v>
      </c>
      <c r="G46" s="163">
        <v>33</v>
      </c>
      <c r="H46" s="165">
        <v>2</v>
      </c>
      <c r="I46" s="162">
        <f>G46/H46</f>
        <v>16.5</v>
      </c>
      <c r="J46" s="162">
        <v>1</v>
      </c>
      <c r="K46" s="162" t="s">
        <v>30</v>
      </c>
      <c r="L46" s="163">
        <v>24040</v>
      </c>
      <c r="M46" s="163">
        <v>5692</v>
      </c>
      <c r="N46" s="160">
        <v>44015</v>
      </c>
      <c r="O46" s="158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39"/>
      <c r="Z46" s="174"/>
    </row>
    <row r="47" spans="1:26" ht="25.35" customHeight="1">
      <c r="A47" s="144"/>
      <c r="B47" s="144"/>
      <c r="C47" s="159" t="s">
        <v>117</v>
      </c>
      <c r="D47" s="145">
        <f>SUM(D35:D46)</f>
        <v>164224.83999999997</v>
      </c>
      <c r="E47" s="145">
        <f>SUM(E35:E46)</f>
        <v>146627.39000000001</v>
      </c>
      <c r="F47" s="171">
        <f>(D47-E47)/E47</f>
        <v>0.12001475304170627</v>
      </c>
      <c r="G47" s="145">
        <f>SUM(G35:G46)</f>
        <v>30597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137</v>
      </c>
      <c r="D49" s="163">
        <v>51</v>
      </c>
      <c r="E49" s="162" t="s">
        <v>30</v>
      </c>
      <c r="F49" s="162" t="s">
        <v>30</v>
      </c>
      <c r="G49" s="163">
        <v>31</v>
      </c>
      <c r="H49" s="165">
        <v>3</v>
      </c>
      <c r="I49" s="162">
        <f>G49/H49</f>
        <v>10.333333333333334</v>
      </c>
      <c r="J49" s="162">
        <v>1</v>
      </c>
      <c r="K49" s="162" t="s">
        <v>30</v>
      </c>
      <c r="L49" s="163">
        <v>19764</v>
      </c>
      <c r="M49" s="163">
        <v>4653</v>
      </c>
      <c r="N49" s="160">
        <v>44057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77">
        <v>28</v>
      </c>
      <c r="C50" s="166" t="s">
        <v>44</v>
      </c>
      <c r="D50" s="163">
        <v>35</v>
      </c>
      <c r="E50" s="163">
        <v>83</v>
      </c>
      <c r="F50" s="168">
        <f>(D50-E50)/E50</f>
        <v>-0.57831325301204817</v>
      </c>
      <c r="G50" s="163">
        <v>5</v>
      </c>
      <c r="H50" s="162">
        <v>1</v>
      </c>
      <c r="I50" s="162">
        <f>G50/H50</f>
        <v>5</v>
      </c>
      <c r="J50" s="162">
        <v>1</v>
      </c>
      <c r="K50" s="162">
        <v>12</v>
      </c>
      <c r="L50" s="163">
        <v>23313.42</v>
      </c>
      <c r="M50" s="163">
        <v>4221</v>
      </c>
      <c r="N50" s="160">
        <v>44316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24">
        <v>30</v>
      </c>
      <c r="C51" s="169" t="s">
        <v>66</v>
      </c>
      <c r="D51" s="163">
        <v>12</v>
      </c>
      <c r="E51" s="162">
        <v>22</v>
      </c>
      <c r="F51" s="168">
        <f>(D51-E51)/E51</f>
        <v>-0.45454545454545453</v>
      </c>
      <c r="G51" s="163">
        <v>2</v>
      </c>
      <c r="H51" s="165">
        <v>1</v>
      </c>
      <c r="I51" s="162">
        <f>G51/H51</f>
        <v>2</v>
      </c>
      <c r="J51" s="162">
        <v>1</v>
      </c>
      <c r="K51" s="162" t="s">
        <v>30</v>
      </c>
      <c r="L51" s="163">
        <v>49241</v>
      </c>
      <c r="M51" s="163">
        <v>9186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4"/>
      <c r="X51" s="139"/>
      <c r="Y51" s="173"/>
      <c r="Z51" s="109"/>
    </row>
    <row r="52" spans="1:26" ht="25.35" customHeight="1">
      <c r="A52" s="144"/>
      <c r="B52" s="144"/>
      <c r="C52" s="159" t="s">
        <v>168</v>
      </c>
      <c r="D52" s="145">
        <f>SUM(D47:D51)</f>
        <v>164322.83999999997</v>
      </c>
      <c r="E52" s="145">
        <f>SUM(E47:E51)</f>
        <v>146732.39000000001</v>
      </c>
      <c r="F52" s="171">
        <f>(D52-E52)/E52</f>
        <v>0.11988116597841793</v>
      </c>
      <c r="G52" s="145">
        <f>SUM(G47:G51)</f>
        <v>30635</v>
      </c>
      <c r="H52" s="145"/>
      <c r="I52" s="147"/>
      <c r="J52" s="146"/>
      <c r="K52" s="148"/>
      <c r="L52" s="149"/>
      <c r="M52" s="153"/>
      <c r="N52" s="150"/>
      <c r="O52" s="154"/>
    </row>
    <row r="53" spans="1:26" ht="23.1" customHeight="1"/>
    <row r="54" spans="1:26" ht="17.25" customHeight="1"/>
    <row r="67" spans="16:18">
      <c r="R67" s="140"/>
    </row>
    <row r="70" spans="16:18">
      <c r="P70" s="140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L39" sqref="L39:M39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2" style="58" bestFit="1" customWidth="1"/>
    <col min="25" max="25" width="11.44140625" style="58" customWidth="1"/>
    <col min="26" max="26" width="14.88671875" style="58" customWidth="1"/>
    <col min="27" max="16384" width="8.88671875" style="58"/>
  </cols>
  <sheetData>
    <row r="1" spans="1:26" ht="19.5" customHeight="1">
      <c r="E1" s="2" t="s">
        <v>200</v>
      </c>
      <c r="F1" s="2"/>
      <c r="G1" s="2"/>
      <c r="H1" s="2"/>
      <c r="I1" s="2"/>
    </row>
    <row r="2" spans="1:26" ht="19.5" customHeight="1">
      <c r="E2" s="2" t="s">
        <v>201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2"/>
      <c r="B5" s="202"/>
      <c r="C5" s="205" t="s">
        <v>0</v>
      </c>
      <c r="D5" s="3"/>
      <c r="E5" s="3"/>
      <c r="F5" s="205" t="s">
        <v>3</v>
      </c>
      <c r="G5" s="3"/>
      <c r="H5" s="205" t="s">
        <v>5</v>
      </c>
      <c r="I5" s="205" t="s">
        <v>6</v>
      </c>
      <c r="J5" s="205" t="s">
        <v>7</v>
      </c>
      <c r="K5" s="205" t="s">
        <v>8</v>
      </c>
      <c r="L5" s="205" t="s">
        <v>10</v>
      </c>
      <c r="M5" s="205" t="s">
        <v>9</v>
      </c>
      <c r="N5" s="205" t="s">
        <v>11</v>
      </c>
      <c r="O5" s="205" t="s">
        <v>12</v>
      </c>
    </row>
    <row r="6" spans="1:26">
      <c r="A6" s="203"/>
      <c r="B6" s="203"/>
      <c r="C6" s="206"/>
      <c r="D6" s="4" t="s">
        <v>198</v>
      </c>
      <c r="E6" s="138" t="s">
        <v>178</v>
      </c>
      <c r="F6" s="206"/>
      <c r="G6" s="138" t="s">
        <v>198</v>
      </c>
      <c r="H6" s="206"/>
      <c r="I6" s="206"/>
      <c r="J6" s="206"/>
      <c r="K6" s="206"/>
      <c r="L6" s="206"/>
      <c r="M6" s="206"/>
      <c r="N6" s="206"/>
      <c r="O6" s="206"/>
    </row>
    <row r="7" spans="1:26">
      <c r="A7" s="203"/>
      <c r="B7" s="203"/>
      <c r="C7" s="206"/>
      <c r="D7" s="4" t="s">
        <v>1</v>
      </c>
      <c r="E7" s="4" t="s">
        <v>1</v>
      </c>
      <c r="F7" s="206"/>
      <c r="G7" s="4" t="s">
        <v>4</v>
      </c>
      <c r="H7" s="206"/>
      <c r="I7" s="206"/>
      <c r="J7" s="206"/>
      <c r="K7" s="206"/>
      <c r="L7" s="206"/>
      <c r="M7" s="206"/>
      <c r="N7" s="206"/>
      <c r="O7" s="206"/>
    </row>
    <row r="8" spans="1:26" ht="18" customHeight="1" thickBot="1">
      <c r="A8" s="204"/>
      <c r="B8" s="204"/>
      <c r="C8" s="207"/>
      <c r="D8" s="5" t="s">
        <v>2</v>
      </c>
      <c r="E8" s="5" t="s">
        <v>2</v>
      </c>
      <c r="F8" s="207"/>
      <c r="G8" s="6"/>
      <c r="H8" s="207"/>
      <c r="I8" s="207"/>
      <c r="J8" s="207"/>
      <c r="K8" s="207"/>
      <c r="L8" s="207"/>
      <c r="M8" s="207"/>
      <c r="N8" s="207"/>
      <c r="O8" s="207"/>
      <c r="R8" s="8"/>
    </row>
    <row r="9" spans="1:26" ht="15" customHeight="1">
      <c r="A9" s="202"/>
      <c r="B9" s="202"/>
      <c r="C9" s="205" t="s">
        <v>13</v>
      </c>
      <c r="D9" s="132"/>
      <c r="E9" s="132"/>
      <c r="F9" s="205" t="s">
        <v>15</v>
      </c>
      <c r="G9" s="132"/>
      <c r="H9" s="9" t="s">
        <v>18</v>
      </c>
      <c r="I9" s="20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5" t="s">
        <v>26</v>
      </c>
      <c r="R9" s="8"/>
    </row>
    <row r="10" spans="1:26">
      <c r="A10" s="203"/>
      <c r="B10" s="203"/>
      <c r="C10" s="206"/>
      <c r="D10" s="133" t="s">
        <v>199</v>
      </c>
      <c r="E10" s="156" t="s">
        <v>179</v>
      </c>
      <c r="F10" s="206"/>
      <c r="G10" s="156" t="s">
        <v>199</v>
      </c>
      <c r="H10" s="4" t="s">
        <v>17</v>
      </c>
      <c r="I10" s="20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6"/>
      <c r="R10" s="8"/>
    </row>
    <row r="11" spans="1:26">
      <c r="A11" s="203"/>
      <c r="B11" s="203"/>
      <c r="C11" s="206"/>
      <c r="D11" s="133" t="s">
        <v>14</v>
      </c>
      <c r="E11" s="4" t="s">
        <v>14</v>
      </c>
      <c r="F11" s="206"/>
      <c r="G11" s="133" t="s">
        <v>16</v>
      </c>
      <c r="H11" s="6"/>
      <c r="I11" s="206"/>
      <c r="J11" s="6"/>
      <c r="K11" s="6"/>
      <c r="L11" s="12" t="s">
        <v>2</v>
      </c>
      <c r="M11" s="4" t="s">
        <v>17</v>
      </c>
      <c r="N11" s="6"/>
      <c r="O11" s="206"/>
      <c r="R11" s="60"/>
      <c r="T11" s="60"/>
      <c r="U11" s="59"/>
    </row>
    <row r="12" spans="1:26" ht="15.6" customHeight="1" thickBot="1">
      <c r="A12" s="203"/>
      <c r="B12" s="204"/>
      <c r="C12" s="207"/>
      <c r="D12" s="134"/>
      <c r="E12" s="5" t="s">
        <v>2</v>
      </c>
      <c r="F12" s="207"/>
      <c r="G12" s="134" t="s">
        <v>17</v>
      </c>
      <c r="H12" s="32"/>
      <c r="I12" s="207"/>
      <c r="J12" s="32"/>
      <c r="K12" s="32"/>
      <c r="L12" s="32"/>
      <c r="M12" s="32"/>
      <c r="N12" s="32"/>
      <c r="O12" s="207"/>
      <c r="Q12" s="137"/>
      <c r="R12" s="140"/>
      <c r="S12" s="137"/>
      <c r="T12" s="140"/>
      <c r="U12" s="139"/>
      <c r="V12" s="139"/>
      <c r="W12" s="139"/>
      <c r="X12" s="8"/>
      <c r="Y12" s="139"/>
      <c r="Z12" s="33"/>
    </row>
    <row r="13" spans="1:26" ht="25.35" customHeight="1">
      <c r="A13" s="62">
        <v>1</v>
      </c>
      <c r="B13" s="157" t="s">
        <v>68</v>
      </c>
      <c r="C13" s="46" t="s">
        <v>191</v>
      </c>
      <c r="D13" s="68">
        <v>53265.64</v>
      </c>
      <c r="E13" s="66" t="s">
        <v>30</v>
      </c>
      <c r="F13" s="162" t="s">
        <v>30</v>
      </c>
      <c r="G13" s="68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8">
        <v>53266</v>
      </c>
      <c r="M13" s="68">
        <v>8263</v>
      </c>
      <c r="N13" s="64">
        <v>44386</v>
      </c>
      <c r="O13" s="63" t="s">
        <v>32</v>
      </c>
      <c r="P13" s="60"/>
      <c r="Q13" s="137"/>
      <c r="R13" s="161"/>
      <c r="S13" s="137"/>
      <c r="T13" s="140"/>
      <c r="U13" s="139"/>
      <c r="V13" s="139"/>
      <c r="W13" s="139"/>
      <c r="X13" s="140"/>
      <c r="Y13" s="139"/>
      <c r="Z13" s="59"/>
    </row>
    <row r="14" spans="1:26" ht="25.35" customHeight="1">
      <c r="A14" s="62">
        <v>2</v>
      </c>
      <c r="B14" s="122">
        <v>1</v>
      </c>
      <c r="C14" s="46" t="s">
        <v>166</v>
      </c>
      <c r="D14" s="68">
        <v>26952.959999999999</v>
      </c>
      <c r="E14" s="66">
        <v>47973.79</v>
      </c>
      <c r="F14" s="89">
        <f>(D14-E14)/E14</f>
        <v>-0.43817321916821667</v>
      </c>
      <c r="G14" s="68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8">
        <v>159777</v>
      </c>
      <c r="M14" s="68">
        <v>25143</v>
      </c>
      <c r="N14" s="64">
        <v>44372</v>
      </c>
      <c r="O14" s="63" t="s">
        <v>53</v>
      </c>
      <c r="P14" s="60"/>
      <c r="Q14" s="137"/>
      <c r="R14" s="161"/>
      <c r="S14" s="137"/>
      <c r="T14" s="140"/>
      <c r="U14" s="139"/>
      <c r="V14" s="139"/>
      <c r="W14" s="139"/>
      <c r="X14" s="140"/>
      <c r="Y14" s="139"/>
      <c r="Z14" s="59"/>
    </row>
    <row r="15" spans="1:26" s="137" customFormat="1" ht="25.35" customHeight="1">
      <c r="A15" s="157">
        <v>3</v>
      </c>
      <c r="B15" s="176">
        <v>2</v>
      </c>
      <c r="C15" s="164" t="s">
        <v>182</v>
      </c>
      <c r="D15" s="163">
        <v>12413.02</v>
      </c>
      <c r="E15" s="162">
        <v>19099.13</v>
      </c>
      <c r="F15" s="168">
        <f>(D15-E15)/E15</f>
        <v>-0.35007406096508065</v>
      </c>
      <c r="G15" s="163">
        <v>2753</v>
      </c>
      <c r="H15" s="162">
        <v>230</v>
      </c>
      <c r="I15" s="162">
        <f t="shared" si="0"/>
        <v>11.969565217391304</v>
      </c>
      <c r="J15" s="162">
        <v>15</v>
      </c>
      <c r="K15" s="162">
        <v>2</v>
      </c>
      <c r="L15" s="163">
        <v>31512</v>
      </c>
      <c r="M15" s="163">
        <v>6925</v>
      </c>
      <c r="N15" s="160">
        <v>44379</v>
      </c>
      <c r="O15" s="158" t="s">
        <v>53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6" s="137" customFormat="1" ht="25.35" customHeight="1">
      <c r="A16" s="157">
        <v>4</v>
      </c>
      <c r="B16" s="176">
        <v>3</v>
      </c>
      <c r="C16" s="164" t="s">
        <v>183</v>
      </c>
      <c r="D16" s="163">
        <v>10036.84</v>
      </c>
      <c r="E16" s="162">
        <v>15121.62</v>
      </c>
      <c r="F16" s="168">
        <f>(D16-E16)/E16</f>
        <v>-0.33625894580078064</v>
      </c>
      <c r="G16" s="163">
        <v>1682</v>
      </c>
      <c r="H16" s="162">
        <v>163</v>
      </c>
      <c r="I16" s="162">
        <f t="shared" si="0"/>
        <v>10.319018404907975</v>
      </c>
      <c r="J16" s="162">
        <v>12</v>
      </c>
      <c r="K16" s="162">
        <v>2</v>
      </c>
      <c r="L16" s="163">
        <v>25158</v>
      </c>
      <c r="M16" s="163">
        <v>4213</v>
      </c>
      <c r="N16" s="160">
        <v>44379</v>
      </c>
      <c r="O16" s="158" t="s">
        <v>53</v>
      </c>
      <c r="P16" s="140"/>
      <c r="R16" s="161"/>
      <c r="T16" s="140"/>
      <c r="U16" s="139"/>
      <c r="V16" s="139"/>
      <c r="W16" s="139"/>
      <c r="X16" s="140"/>
      <c r="Y16" s="139"/>
      <c r="Z16" s="139"/>
    </row>
    <row r="17" spans="1:26" s="137" customFormat="1" ht="25.35" customHeight="1">
      <c r="A17" s="157">
        <v>5</v>
      </c>
      <c r="B17" s="176">
        <v>4</v>
      </c>
      <c r="C17" s="178" t="s">
        <v>173</v>
      </c>
      <c r="D17" s="163">
        <v>8020.84</v>
      </c>
      <c r="E17" s="162">
        <v>12654.89</v>
      </c>
      <c r="F17" s="168">
        <f>(D17-E17)/E17</f>
        <v>-0.36618650972074823</v>
      </c>
      <c r="G17" s="163">
        <v>1827</v>
      </c>
      <c r="H17" s="162">
        <v>160</v>
      </c>
      <c r="I17" s="162">
        <f t="shared" si="0"/>
        <v>11.418749999999999</v>
      </c>
      <c r="J17" s="162">
        <v>11</v>
      </c>
      <c r="K17" s="162">
        <v>3</v>
      </c>
      <c r="L17" s="163">
        <v>36501.019999999997</v>
      </c>
      <c r="M17" s="163">
        <v>8186</v>
      </c>
      <c r="N17" s="160">
        <v>44372</v>
      </c>
      <c r="O17" s="158" t="s">
        <v>43</v>
      </c>
      <c r="P17" s="140"/>
      <c r="Q17" s="172"/>
      <c r="R17" s="172"/>
      <c r="S17" s="172"/>
      <c r="T17" s="172"/>
      <c r="U17" s="172"/>
      <c r="V17" s="173"/>
      <c r="W17" s="174"/>
      <c r="X17" s="139"/>
      <c r="Y17" s="173"/>
      <c r="Z17" s="174"/>
    </row>
    <row r="18" spans="1:26" s="137" customFormat="1" ht="25.35" customHeight="1">
      <c r="A18" s="157">
        <v>6</v>
      </c>
      <c r="B18" s="176">
        <v>5</v>
      </c>
      <c r="C18" s="164" t="s">
        <v>126</v>
      </c>
      <c r="D18" s="163">
        <v>7269.44</v>
      </c>
      <c r="E18" s="162">
        <v>8278.99</v>
      </c>
      <c r="F18" s="168">
        <f>(D18-E18)/E18</f>
        <v>-0.12194120297282642</v>
      </c>
      <c r="G18" s="163">
        <v>1150</v>
      </c>
      <c r="H18" s="162">
        <v>101</v>
      </c>
      <c r="I18" s="162">
        <f t="shared" si="0"/>
        <v>11.386138613861386</v>
      </c>
      <c r="J18" s="162">
        <v>9</v>
      </c>
      <c r="K18" s="162">
        <v>6</v>
      </c>
      <c r="L18" s="163">
        <v>72147</v>
      </c>
      <c r="M18" s="163">
        <v>16147</v>
      </c>
      <c r="N18" s="160">
        <v>44351</v>
      </c>
      <c r="O18" s="158" t="s">
        <v>53</v>
      </c>
      <c r="P18" s="140"/>
      <c r="Q18" s="172"/>
      <c r="R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22" t="s">
        <v>40</v>
      </c>
      <c r="C19" s="46" t="s">
        <v>194</v>
      </c>
      <c r="D19" s="68">
        <v>5396.01</v>
      </c>
      <c r="E19" s="66" t="s">
        <v>30</v>
      </c>
      <c r="F19" s="162" t="s">
        <v>30</v>
      </c>
      <c r="G19" s="68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8">
        <v>5396.01</v>
      </c>
      <c r="M19" s="68">
        <v>1053</v>
      </c>
      <c r="N19" s="64" t="s">
        <v>193</v>
      </c>
      <c r="O19" s="63" t="s">
        <v>34</v>
      </c>
      <c r="P19" s="60"/>
      <c r="Q19" s="172"/>
      <c r="R19" s="172"/>
      <c r="S19" s="172"/>
      <c r="T19" s="172"/>
      <c r="U19" s="172"/>
      <c r="V19" s="173"/>
      <c r="W19" s="174"/>
      <c r="X19" s="173"/>
      <c r="Y19" s="139"/>
      <c r="Z19" s="100"/>
    </row>
    <row r="20" spans="1:26" ht="25.35" customHeight="1">
      <c r="A20" s="157">
        <v>8</v>
      </c>
      <c r="B20" s="122">
        <v>6</v>
      </c>
      <c r="C20" s="164" t="s">
        <v>196</v>
      </c>
      <c r="D20" s="68">
        <v>5040.5</v>
      </c>
      <c r="E20" s="66">
        <v>7579.77</v>
      </c>
      <c r="F20" s="89">
        <f>(D20-E20)/E20</f>
        <v>-0.33500620731235914</v>
      </c>
      <c r="G20" s="68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8">
        <v>64849.29</v>
      </c>
      <c r="M20" s="68">
        <v>14186</v>
      </c>
      <c r="N20" s="64">
        <v>44358</v>
      </c>
      <c r="O20" s="63" t="s">
        <v>74</v>
      </c>
      <c r="P20" s="60"/>
      <c r="Q20" s="172"/>
      <c r="R20" s="172"/>
      <c r="S20" s="172"/>
      <c r="T20" s="172"/>
      <c r="U20" s="172"/>
      <c r="V20" s="173"/>
      <c r="W20" s="174"/>
      <c r="X20" s="173"/>
      <c r="Y20" s="139"/>
      <c r="Z20" s="100"/>
    </row>
    <row r="21" spans="1:26" ht="25.35" customHeight="1">
      <c r="A21" s="157">
        <v>9</v>
      </c>
      <c r="B21" s="157" t="s">
        <v>68</v>
      </c>
      <c r="C21" s="46" t="s">
        <v>192</v>
      </c>
      <c r="D21" s="68">
        <v>5037.8599999999997</v>
      </c>
      <c r="E21" s="66" t="s">
        <v>30</v>
      </c>
      <c r="F21" s="162" t="s">
        <v>30</v>
      </c>
      <c r="G21" s="68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8">
        <v>5037.8599999999997</v>
      </c>
      <c r="M21" s="68">
        <v>1268</v>
      </c>
      <c r="N21" s="64">
        <v>44386</v>
      </c>
      <c r="O21" s="63" t="s">
        <v>27</v>
      </c>
      <c r="P21" s="60"/>
      <c r="Q21" s="172"/>
      <c r="R21" s="172"/>
      <c r="S21" s="172"/>
      <c r="T21" s="172"/>
      <c r="U21" s="172"/>
      <c r="V21" s="173"/>
      <c r="W21" s="174"/>
      <c r="X21" s="173"/>
      <c r="Y21" s="139"/>
      <c r="Z21" s="100"/>
    </row>
    <row r="22" spans="1:26" ht="25.35" customHeight="1">
      <c r="A22" s="157">
        <v>10</v>
      </c>
      <c r="B22" s="122">
        <v>7</v>
      </c>
      <c r="C22" s="46" t="s">
        <v>123</v>
      </c>
      <c r="D22" s="68">
        <v>4524.6000000000004</v>
      </c>
      <c r="E22" s="66">
        <v>7071.78</v>
      </c>
      <c r="F22" s="89">
        <f>(D22-E22)/E22</f>
        <v>-0.36018937240694698</v>
      </c>
      <c r="G22" s="68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8">
        <v>102212.29</v>
      </c>
      <c r="M22" s="68">
        <v>16398</v>
      </c>
      <c r="N22" s="64">
        <v>44351</v>
      </c>
      <c r="O22" s="63" t="s">
        <v>34</v>
      </c>
      <c r="P22" s="60"/>
      <c r="Q22" s="172"/>
      <c r="R22" s="172"/>
      <c r="S22" s="172"/>
      <c r="T22" s="172"/>
      <c r="U22" s="172"/>
      <c r="V22" s="173"/>
      <c r="W22" s="174"/>
      <c r="X22" s="173"/>
      <c r="Y22" s="139"/>
      <c r="Z22" s="100"/>
    </row>
    <row r="23" spans="1:26" ht="25.35" customHeight="1">
      <c r="A23" s="16"/>
      <c r="B23" s="16"/>
      <c r="C23" s="39" t="s">
        <v>29</v>
      </c>
      <c r="D23" s="61">
        <f>SUM(D13:D22)</f>
        <v>137957.71</v>
      </c>
      <c r="E23" s="145">
        <f>SUM(E13:E22)</f>
        <v>117779.97</v>
      </c>
      <c r="F23" s="171">
        <f>(D23-E23)/E23</f>
        <v>0.17131724519882277</v>
      </c>
      <c r="G23" s="145">
        <f>SUM(G13:G22)</f>
        <v>24308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157">
        <v>11</v>
      </c>
      <c r="B25" s="122">
        <v>8</v>
      </c>
      <c r="C25" s="46" t="s">
        <v>184</v>
      </c>
      <c r="D25" s="68">
        <v>3843.54</v>
      </c>
      <c r="E25" s="66">
        <v>6875.58</v>
      </c>
      <c r="F25" s="89">
        <f>(D25-E25)/E25</f>
        <v>-0.44098679675023778</v>
      </c>
      <c r="G25" s="68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8">
        <v>10719.119999999999</v>
      </c>
      <c r="M25" s="68">
        <v>1879</v>
      </c>
      <c r="N25" s="64">
        <v>44379</v>
      </c>
      <c r="O25" s="63" t="s">
        <v>43</v>
      </c>
      <c r="P25" s="60"/>
      <c r="Q25" s="172"/>
      <c r="R25" s="172"/>
      <c r="S25" s="172"/>
      <c r="T25" s="172"/>
      <c r="U25" s="172"/>
      <c r="V25" s="173"/>
      <c r="W25" s="174"/>
      <c r="X25" s="173"/>
      <c r="Y25" s="139"/>
      <c r="Z25" s="100"/>
    </row>
    <row r="26" spans="1:26" ht="25.35" customHeight="1">
      <c r="A26" s="157">
        <v>12</v>
      </c>
      <c r="B26" s="122">
        <v>10</v>
      </c>
      <c r="C26" s="46" t="s">
        <v>112</v>
      </c>
      <c r="D26" s="68">
        <v>2942.81</v>
      </c>
      <c r="E26" s="163">
        <v>4306.87</v>
      </c>
      <c r="F26" s="89">
        <f>(D26-E26)/E26</f>
        <v>-0.31671724477404706</v>
      </c>
      <c r="G26" s="68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8">
        <v>105966</v>
      </c>
      <c r="M26" s="68">
        <v>16876</v>
      </c>
      <c r="N26" s="64">
        <v>44344</v>
      </c>
      <c r="O26" s="63" t="s">
        <v>114</v>
      </c>
      <c r="P26" s="60"/>
      <c r="Q26" s="172"/>
      <c r="R26" s="172"/>
      <c r="S26" s="172"/>
      <c r="T26" s="172"/>
      <c r="U26" s="172"/>
      <c r="V26" s="173"/>
      <c r="W26" s="174"/>
      <c r="X26" s="173"/>
      <c r="Y26" s="139"/>
      <c r="Z26" s="100"/>
    </row>
    <row r="27" spans="1:26" ht="25.35" customHeight="1">
      <c r="A27" s="157">
        <v>13</v>
      </c>
      <c r="B27" s="122">
        <v>9</v>
      </c>
      <c r="C27" s="46" t="s">
        <v>161</v>
      </c>
      <c r="D27" s="163">
        <v>2239</v>
      </c>
      <c r="E27" s="162">
        <v>5403</v>
      </c>
      <c r="F27" s="89">
        <f>(D27-E27)/E27</f>
        <v>-0.58560059226355732</v>
      </c>
      <c r="G27" s="68">
        <v>3687</v>
      </c>
      <c r="H27" s="66" t="s">
        <v>30</v>
      </c>
      <c r="I27" s="66" t="s">
        <v>30</v>
      </c>
      <c r="J27" s="66">
        <v>5</v>
      </c>
      <c r="K27" s="66">
        <v>4</v>
      </c>
      <c r="L27" s="163">
        <v>33453</v>
      </c>
      <c r="M27" s="68">
        <v>5644</v>
      </c>
      <c r="N27" s="64">
        <v>44365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59"/>
      <c r="Y27" s="99"/>
      <c r="Z27" s="100"/>
    </row>
    <row r="28" spans="1:26" ht="25.35" customHeight="1">
      <c r="A28" s="157">
        <v>14</v>
      </c>
      <c r="B28" s="122" t="s">
        <v>40</v>
      </c>
      <c r="C28" s="46" t="s">
        <v>195</v>
      </c>
      <c r="D28" s="68">
        <v>1982.75</v>
      </c>
      <c r="E28" s="66" t="s">
        <v>30</v>
      </c>
      <c r="F28" s="162" t="s">
        <v>30</v>
      </c>
      <c r="G28" s="68">
        <v>192</v>
      </c>
      <c r="H28" s="162">
        <v>6</v>
      </c>
      <c r="I28" s="66">
        <f>G28/H28</f>
        <v>32</v>
      </c>
      <c r="J28" s="66">
        <v>6</v>
      </c>
      <c r="K28" s="66">
        <v>0</v>
      </c>
      <c r="L28" s="68">
        <v>1982.75</v>
      </c>
      <c r="M28" s="68">
        <v>192</v>
      </c>
      <c r="N28" s="64" t="s">
        <v>193</v>
      </c>
      <c r="O28" s="63" t="s">
        <v>74</v>
      </c>
      <c r="P28" s="60"/>
      <c r="R28" s="65"/>
      <c r="T28" s="60"/>
      <c r="U28" s="59"/>
      <c r="V28" s="59"/>
      <c r="W28" s="59"/>
      <c r="X28" s="60"/>
      <c r="Y28" s="59"/>
      <c r="Z28" s="59"/>
    </row>
    <row r="29" spans="1:26" s="137" customFormat="1" ht="25.35" customHeight="1">
      <c r="A29" s="157">
        <v>15</v>
      </c>
      <c r="B29" s="177">
        <v>12</v>
      </c>
      <c r="C29" s="164" t="s">
        <v>185</v>
      </c>
      <c r="D29" s="163">
        <v>1606</v>
      </c>
      <c r="E29" s="162">
        <v>2952.58</v>
      </c>
      <c r="F29" s="168">
        <f t="shared" ref="F29:F35" si="1">(D29-E29)/E29</f>
        <v>-0.45606892954636286</v>
      </c>
      <c r="G29" s="163">
        <v>301</v>
      </c>
      <c r="H29" s="162">
        <v>8</v>
      </c>
      <c r="I29" s="162">
        <f>G29/H29</f>
        <v>37.625</v>
      </c>
      <c r="J29" s="162">
        <v>4</v>
      </c>
      <c r="K29" s="162">
        <v>2</v>
      </c>
      <c r="L29" s="163">
        <v>4558.58</v>
      </c>
      <c r="M29" s="163">
        <v>891</v>
      </c>
      <c r="N29" s="160">
        <v>44379</v>
      </c>
      <c r="O29" s="158" t="s">
        <v>186</v>
      </c>
      <c r="P29" s="140"/>
      <c r="Q29" s="172"/>
      <c r="R29" s="172"/>
      <c r="S29" s="172"/>
      <c r="T29" s="172"/>
      <c r="U29" s="172"/>
      <c r="V29" s="173"/>
      <c r="W29" s="173"/>
      <c r="X29" s="174"/>
      <c r="Y29" s="139"/>
      <c r="Z29" s="174"/>
    </row>
    <row r="30" spans="1:26" s="137" customFormat="1" ht="25.35" customHeight="1">
      <c r="A30" s="157">
        <v>16</v>
      </c>
      <c r="B30" s="176">
        <v>11</v>
      </c>
      <c r="C30" s="164" t="s">
        <v>187</v>
      </c>
      <c r="D30" s="163">
        <v>943</v>
      </c>
      <c r="E30" s="162">
        <v>4154</v>
      </c>
      <c r="F30" s="168">
        <f>(D30-E30)/E30</f>
        <v>-0.77298988926336065</v>
      </c>
      <c r="G30" s="163">
        <v>168</v>
      </c>
      <c r="H30" s="162" t="s">
        <v>30</v>
      </c>
      <c r="I30" s="162" t="s">
        <v>30</v>
      </c>
      <c r="J30" s="162">
        <v>6</v>
      </c>
      <c r="K30" s="162">
        <v>2</v>
      </c>
      <c r="L30" s="163">
        <v>5097</v>
      </c>
      <c r="M30" s="163">
        <v>912</v>
      </c>
      <c r="N30" s="160">
        <v>44379</v>
      </c>
      <c r="O30" s="158" t="s">
        <v>31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22">
        <v>15</v>
      </c>
      <c r="C31" s="164" t="s">
        <v>113</v>
      </c>
      <c r="D31" s="68">
        <v>721.47</v>
      </c>
      <c r="E31" s="163">
        <v>733.98</v>
      </c>
      <c r="F31" s="89">
        <f t="shared" si="1"/>
        <v>-1.7044061146080262E-2</v>
      </c>
      <c r="G31" s="68">
        <v>135</v>
      </c>
      <c r="H31" s="162">
        <v>10</v>
      </c>
      <c r="I31" s="66">
        <f>G31/H31</f>
        <v>13.5</v>
      </c>
      <c r="J31" s="66">
        <v>2</v>
      </c>
      <c r="K31" s="66">
        <v>7</v>
      </c>
      <c r="L31" s="68">
        <v>25070</v>
      </c>
      <c r="M31" s="68">
        <v>4390</v>
      </c>
      <c r="N31" s="64">
        <v>44344</v>
      </c>
      <c r="O31" s="63" t="s">
        <v>32</v>
      </c>
      <c r="P31" s="60"/>
      <c r="Q31" s="98"/>
      <c r="R31" s="98"/>
      <c r="S31" s="98"/>
      <c r="T31" s="98"/>
      <c r="U31" s="98"/>
      <c r="V31" s="99"/>
      <c r="W31" s="100"/>
      <c r="X31" s="59"/>
      <c r="Y31" s="99"/>
      <c r="Z31" s="100"/>
    </row>
    <row r="32" spans="1:26" s="137" customFormat="1" ht="25.35" customHeight="1">
      <c r="A32" s="157">
        <v>18</v>
      </c>
      <c r="B32" s="177">
        <v>16</v>
      </c>
      <c r="C32" s="169" t="s">
        <v>94</v>
      </c>
      <c r="D32" s="163">
        <v>516</v>
      </c>
      <c r="E32" s="163">
        <v>639.13</v>
      </c>
      <c r="F32" s="168">
        <f t="shared" si="1"/>
        <v>-0.19265251200851158</v>
      </c>
      <c r="G32" s="163">
        <v>115</v>
      </c>
      <c r="H32" s="162">
        <v>7</v>
      </c>
      <c r="I32" s="162">
        <f>G32/H32</f>
        <v>16.428571428571427</v>
      </c>
      <c r="J32" s="162">
        <v>1</v>
      </c>
      <c r="K32" s="162">
        <v>8</v>
      </c>
      <c r="L32" s="163">
        <v>54454</v>
      </c>
      <c r="M32" s="163">
        <v>11777</v>
      </c>
      <c r="N32" s="160">
        <v>44337</v>
      </c>
      <c r="O32" s="158" t="s">
        <v>32</v>
      </c>
      <c r="P32" s="140"/>
      <c r="R32" s="161"/>
      <c r="T32" s="140"/>
      <c r="U32" s="139"/>
      <c r="V32" s="139"/>
      <c r="W32" s="140"/>
      <c r="X32" s="139"/>
      <c r="Y32" s="139"/>
      <c r="Z32" s="139"/>
    </row>
    <row r="33" spans="1:26" s="137" customFormat="1" ht="25.35" customHeight="1">
      <c r="A33" s="157">
        <v>19</v>
      </c>
      <c r="B33" s="177">
        <v>18</v>
      </c>
      <c r="C33" s="164" t="s">
        <v>52</v>
      </c>
      <c r="D33" s="163">
        <v>276.97000000000003</v>
      </c>
      <c r="E33" s="163">
        <v>308.5</v>
      </c>
      <c r="F33" s="168">
        <f t="shared" si="1"/>
        <v>-0.10220421393841159</v>
      </c>
      <c r="G33" s="163">
        <v>277</v>
      </c>
      <c r="H33" s="165">
        <v>8</v>
      </c>
      <c r="I33" s="162">
        <f>G33/H33</f>
        <v>34.625</v>
      </c>
      <c r="J33" s="162">
        <v>2</v>
      </c>
      <c r="K33" s="162">
        <v>11</v>
      </c>
      <c r="L33" s="163">
        <v>44777</v>
      </c>
      <c r="M33" s="163">
        <v>9315</v>
      </c>
      <c r="N33" s="160">
        <v>44316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22">
        <v>13</v>
      </c>
      <c r="C34" s="46" t="s">
        <v>188</v>
      </c>
      <c r="D34" s="68">
        <v>244.9</v>
      </c>
      <c r="E34" s="66">
        <v>2495.1</v>
      </c>
      <c r="F34" s="89">
        <f t="shared" si="1"/>
        <v>-0.90184762133782204</v>
      </c>
      <c r="G34" s="68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8">
        <v>2740</v>
      </c>
      <c r="M34" s="68">
        <v>468</v>
      </c>
      <c r="N34" s="64">
        <v>44379</v>
      </c>
      <c r="O34" s="63" t="s">
        <v>33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86</v>
      </c>
      <c r="D35" s="61">
        <f>SUM(D23:D34)</f>
        <v>153274.15</v>
      </c>
      <c r="E35" s="145">
        <f>SUM(E23:E34)</f>
        <v>145648.71</v>
      </c>
      <c r="F35" s="171">
        <f t="shared" si="1"/>
        <v>5.2355012275769573E-2</v>
      </c>
      <c r="G35" s="145">
        <f>SUM(G23:G34)</f>
        <v>30403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157">
        <v>21</v>
      </c>
      <c r="B37" s="122">
        <v>21</v>
      </c>
      <c r="C37" s="166" t="s">
        <v>56</v>
      </c>
      <c r="D37" s="68">
        <v>235</v>
      </c>
      <c r="E37" s="66">
        <v>140</v>
      </c>
      <c r="F37" s="89">
        <f>(D37-E37)/E37</f>
        <v>0.6785714285714286</v>
      </c>
      <c r="G37" s="68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8">
        <v>28551.919999999998</v>
      </c>
      <c r="M37" s="68">
        <v>5039</v>
      </c>
      <c r="N37" s="64">
        <v>44316</v>
      </c>
      <c r="O37" s="63" t="s">
        <v>57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157">
        <v>22</v>
      </c>
      <c r="B38" s="167" t="s">
        <v>30</v>
      </c>
      <c r="C38" s="46" t="s">
        <v>165</v>
      </c>
      <c r="D38" s="68">
        <v>224</v>
      </c>
      <c r="E38" s="66" t="s">
        <v>30</v>
      </c>
      <c r="F38" s="162" t="s">
        <v>30</v>
      </c>
      <c r="G38" s="68">
        <v>96</v>
      </c>
      <c r="H38" s="165">
        <v>6</v>
      </c>
      <c r="I38" s="66">
        <f>G38/H38</f>
        <v>16</v>
      </c>
      <c r="J38" s="66">
        <v>2</v>
      </c>
      <c r="K38" s="66" t="s">
        <v>30</v>
      </c>
      <c r="L38" s="68">
        <v>73102.19</v>
      </c>
      <c r="M38" s="68">
        <v>15267</v>
      </c>
      <c r="N38" s="64">
        <v>44092</v>
      </c>
      <c r="O38" s="63" t="s">
        <v>34</v>
      </c>
      <c r="P38" s="60"/>
      <c r="Q38" s="98"/>
      <c r="R38" s="98"/>
      <c r="S38" s="98"/>
      <c r="T38" s="98"/>
      <c r="U38" s="98"/>
      <c r="V38" s="99"/>
      <c r="W38" s="100"/>
      <c r="X38" s="99"/>
      <c r="Y38" s="59"/>
      <c r="Z38" s="100"/>
    </row>
    <row r="39" spans="1:26" ht="25.35" customHeight="1">
      <c r="A39" s="157">
        <v>23</v>
      </c>
      <c r="B39" s="122">
        <v>20</v>
      </c>
      <c r="C39" s="175" t="s">
        <v>99</v>
      </c>
      <c r="D39" s="68">
        <v>216</v>
      </c>
      <c r="E39" s="68">
        <v>162</v>
      </c>
      <c r="F39" s="89">
        <f>(D39-E39)/E39</f>
        <v>0.33333333333333331</v>
      </c>
      <c r="G39" s="68">
        <v>43</v>
      </c>
      <c r="H39" s="66" t="s">
        <v>30</v>
      </c>
      <c r="I39" s="66" t="s">
        <v>30</v>
      </c>
      <c r="J39" s="66">
        <v>1</v>
      </c>
      <c r="K39" s="66">
        <v>9</v>
      </c>
      <c r="L39" s="68">
        <f>4551.92+D39</f>
        <v>4767.92</v>
      </c>
      <c r="M39" s="68">
        <f>907+G39</f>
        <v>950</v>
      </c>
      <c r="N39" s="64">
        <v>44330</v>
      </c>
      <c r="O39" s="63" t="s">
        <v>100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157">
        <v>24</v>
      </c>
      <c r="B40" s="167" t="s">
        <v>30</v>
      </c>
      <c r="C40" s="164" t="s">
        <v>174</v>
      </c>
      <c r="D40" s="68">
        <v>165</v>
      </c>
      <c r="E40" s="162" t="s">
        <v>30</v>
      </c>
      <c r="F40" s="162" t="s">
        <v>30</v>
      </c>
      <c r="G40" s="68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30</v>
      </c>
      <c r="L40" s="68">
        <v>54670</v>
      </c>
      <c r="M40" s="68">
        <v>12773</v>
      </c>
      <c r="N40" s="64">
        <v>43861</v>
      </c>
      <c r="O40" s="63" t="s">
        <v>27</v>
      </c>
      <c r="P40" s="60"/>
      <c r="Q40" s="98"/>
      <c r="R40" s="98"/>
      <c r="S40" s="98"/>
      <c r="T40" s="98"/>
      <c r="U40" s="100"/>
      <c r="V40" s="99"/>
      <c r="W40" s="99"/>
      <c r="X40" s="59"/>
      <c r="Y40" s="100"/>
      <c r="Z40" s="100"/>
    </row>
    <row r="41" spans="1:26" ht="25.35" customHeight="1">
      <c r="A41" s="157">
        <v>25</v>
      </c>
      <c r="B41" s="122">
        <v>14</v>
      </c>
      <c r="C41" s="46" t="s">
        <v>162</v>
      </c>
      <c r="D41" s="68">
        <v>141</v>
      </c>
      <c r="E41" s="162">
        <v>768.43000000000006</v>
      </c>
      <c r="F41" s="89">
        <f>(D41-E41)/E41</f>
        <v>-0.81650898585427434</v>
      </c>
      <c r="G41" s="68">
        <v>25</v>
      </c>
      <c r="H41" s="162">
        <v>4</v>
      </c>
      <c r="I41" s="66">
        <f t="shared" si="2"/>
        <v>6.25</v>
      </c>
      <c r="J41" s="66">
        <v>2</v>
      </c>
      <c r="K41" s="66">
        <v>4</v>
      </c>
      <c r="L41" s="68">
        <v>10725.52</v>
      </c>
      <c r="M41" s="68">
        <v>2008</v>
      </c>
      <c r="N41" s="64">
        <v>44365</v>
      </c>
      <c r="O41" s="63" t="s">
        <v>43</v>
      </c>
      <c r="P41" s="60"/>
      <c r="Q41" s="98"/>
      <c r="R41" s="98"/>
      <c r="S41" s="98"/>
      <c r="T41" s="98"/>
      <c r="U41" s="98"/>
      <c r="V41" s="99"/>
      <c r="W41" s="99"/>
      <c r="X41" s="59"/>
      <c r="Y41" s="100"/>
      <c r="Z41" s="100"/>
    </row>
    <row r="42" spans="1:26" ht="25.35" customHeight="1">
      <c r="A42" s="157">
        <v>26</v>
      </c>
      <c r="B42" s="122">
        <v>24</v>
      </c>
      <c r="C42" s="170" t="s">
        <v>76</v>
      </c>
      <c r="D42" s="163">
        <v>140</v>
      </c>
      <c r="E42" s="68">
        <v>40</v>
      </c>
      <c r="F42" s="89">
        <f>(D42-E42)/E42</f>
        <v>2.5</v>
      </c>
      <c r="G42" s="68">
        <v>25</v>
      </c>
      <c r="H42" s="162">
        <v>3</v>
      </c>
      <c r="I42" s="66">
        <f t="shared" si="2"/>
        <v>8.3333333333333339</v>
      </c>
      <c r="J42" s="66">
        <v>1</v>
      </c>
      <c r="K42" s="66">
        <v>10</v>
      </c>
      <c r="L42" s="68">
        <v>23280</v>
      </c>
      <c r="M42" s="68">
        <v>4092</v>
      </c>
      <c r="N42" s="64">
        <v>44323</v>
      </c>
      <c r="O42" s="63" t="s">
        <v>32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157">
        <v>27</v>
      </c>
      <c r="B43" s="167" t="s">
        <v>30</v>
      </c>
      <c r="C43" s="169" t="s">
        <v>93</v>
      </c>
      <c r="D43" s="163">
        <v>107</v>
      </c>
      <c r="E43" s="66" t="s">
        <v>30</v>
      </c>
      <c r="F43" s="162" t="s">
        <v>30</v>
      </c>
      <c r="G43" s="68">
        <v>25</v>
      </c>
      <c r="H43" s="165">
        <v>4</v>
      </c>
      <c r="I43" s="66">
        <f t="shared" si="2"/>
        <v>6.25</v>
      </c>
      <c r="J43" s="66">
        <v>1</v>
      </c>
      <c r="K43" s="66" t="s">
        <v>30</v>
      </c>
      <c r="L43" s="163">
        <v>6401.62</v>
      </c>
      <c r="M43" s="68">
        <v>1222</v>
      </c>
      <c r="N43" s="64">
        <v>44134</v>
      </c>
      <c r="O43" s="63" t="s">
        <v>57</v>
      </c>
      <c r="P43" s="60"/>
      <c r="Q43" s="98"/>
      <c r="R43" s="98"/>
      <c r="S43" s="98"/>
      <c r="T43" s="98"/>
      <c r="U43" s="98"/>
      <c r="V43" s="99"/>
      <c r="W43" s="100"/>
      <c r="X43" s="100"/>
      <c r="Y43" s="99"/>
      <c r="Z43" s="59"/>
    </row>
    <row r="44" spans="1:26" s="137" customFormat="1" ht="25.35" customHeight="1">
      <c r="A44" s="157">
        <v>28</v>
      </c>
      <c r="B44" s="177">
        <v>25</v>
      </c>
      <c r="C44" s="166" t="s">
        <v>44</v>
      </c>
      <c r="D44" s="163">
        <v>83</v>
      </c>
      <c r="E44" s="163">
        <v>35</v>
      </c>
      <c r="F44" s="168">
        <f>(D44-E44)/E44</f>
        <v>1.3714285714285714</v>
      </c>
      <c r="G44" s="163">
        <v>15</v>
      </c>
      <c r="H44" s="162">
        <v>3</v>
      </c>
      <c r="I44" s="162">
        <f t="shared" si="2"/>
        <v>5</v>
      </c>
      <c r="J44" s="162">
        <v>1</v>
      </c>
      <c r="K44" s="162">
        <v>11</v>
      </c>
      <c r="L44" s="163">
        <v>23278.42</v>
      </c>
      <c r="M44" s="163">
        <v>4216</v>
      </c>
      <c r="N44" s="160">
        <v>44316</v>
      </c>
      <c r="O44" s="158" t="s">
        <v>43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3"/>
      <c r="Z44" s="174"/>
    </row>
    <row r="45" spans="1:26" s="137" customFormat="1" ht="25.35" customHeight="1">
      <c r="A45" s="157">
        <v>29</v>
      </c>
      <c r="B45" s="167" t="s">
        <v>30</v>
      </c>
      <c r="C45" s="166" t="s">
        <v>197</v>
      </c>
      <c r="D45" s="163">
        <v>22</v>
      </c>
      <c r="E45" s="162" t="s">
        <v>30</v>
      </c>
      <c r="F45" s="162" t="s">
        <v>30</v>
      </c>
      <c r="G45" s="163">
        <v>11</v>
      </c>
      <c r="H45" s="165">
        <v>2</v>
      </c>
      <c r="I45" s="162">
        <f t="shared" si="2"/>
        <v>5.5</v>
      </c>
      <c r="J45" s="162">
        <v>1</v>
      </c>
      <c r="K45" s="162" t="s">
        <v>30</v>
      </c>
      <c r="L45" s="163">
        <v>135921</v>
      </c>
      <c r="M45" s="163">
        <v>27989</v>
      </c>
      <c r="N45" s="160">
        <v>43896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73"/>
      <c r="Z45" s="139"/>
    </row>
    <row r="46" spans="1:26" ht="25.35" customHeight="1">
      <c r="A46" s="157">
        <v>30</v>
      </c>
      <c r="B46" s="167" t="s">
        <v>30</v>
      </c>
      <c r="C46" s="169" t="s">
        <v>66</v>
      </c>
      <c r="D46" s="68">
        <v>22</v>
      </c>
      <c r="E46" s="162" t="s">
        <v>30</v>
      </c>
      <c r="F46" s="162" t="s">
        <v>30</v>
      </c>
      <c r="G46" s="68">
        <v>8</v>
      </c>
      <c r="H46" s="165">
        <v>1</v>
      </c>
      <c r="I46" s="66">
        <f t="shared" si="2"/>
        <v>8</v>
      </c>
      <c r="J46" s="66">
        <v>1</v>
      </c>
      <c r="K46" s="66" t="s">
        <v>30</v>
      </c>
      <c r="L46" s="68">
        <v>49229</v>
      </c>
      <c r="M46" s="68">
        <v>9184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9"/>
    </row>
    <row r="47" spans="1:26" s="137" customFormat="1" ht="25.35" customHeight="1">
      <c r="A47" s="144"/>
      <c r="B47" s="144"/>
      <c r="C47" s="159" t="s">
        <v>117</v>
      </c>
      <c r="D47" s="145">
        <f>SUM(D35:D46)</f>
        <v>154629.15</v>
      </c>
      <c r="E47" s="145">
        <f>SUM(E35:E46)</f>
        <v>146794.13999999998</v>
      </c>
      <c r="F47" s="171">
        <f>(D47-E47)/E47</f>
        <v>5.3374133327120619E-2</v>
      </c>
      <c r="G47" s="145">
        <f>SUM(G35:G46)</f>
        <v>30790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s="137" customFormat="1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9" t="s">
        <v>134</v>
      </c>
      <c r="D49" s="68">
        <v>20</v>
      </c>
      <c r="E49" s="162" t="s">
        <v>30</v>
      </c>
      <c r="F49" s="162" t="s">
        <v>30</v>
      </c>
      <c r="G49" s="68">
        <v>4</v>
      </c>
      <c r="H49" s="66">
        <v>1</v>
      </c>
      <c r="I49" s="66">
        <f>G49/H49</f>
        <v>4</v>
      </c>
      <c r="J49" s="66">
        <v>1</v>
      </c>
      <c r="K49" s="66" t="s">
        <v>30</v>
      </c>
      <c r="L49" s="68">
        <v>5803.58</v>
      </c>
      <c r="M49" s="68">
        <v>1016</v>
      </c>
      <c r="N49" s="64">
        <v>44358</v>
      </c>
      <c r="O49" s="63" t="s">
        <v>27</v>
      </c>
      <c r="P49" s="60"/>
      <c r="Q49" s="98"/>
      <c r="R49" s="98"/>
      <c r="S49" s="98"/>
      <c r="T49" s="98"/>
      <c r="U49" s="98"/>
      <c r="V49" s="99"/>
      <c r="W49" s="59"/>
      <c r="X49" s="100"/>
      <c r="Y49" s="100"/>
      <c r="Z49" s="99"/>
    </row>
    <row r="50" spans="1:26" ht="25.35" customHeight="1">
      <c r="A50" s="157">
        <v>32</v>
      </c>
      <c r="B50" s="122">
        <v>26</v>
      </c>
      <c r="C50" s="85" t="s">
        <v>110</v>
      </c>
      <c r="D50" s="68">
        <v>14</v>
      </c>
      <c r="E50" s="66">
        <v>29</v>
      </c>
      <c r="F50" s="89">
        <f>(D50-E50)/E50</f>
        <v>-0.51724137931034486</v>
      </c>
      <c r="G50" s="68">
        <v>2</v>
      </c>
      <c r="H50" s="66">
        <v>1</v>
      </c>
      <c r="I50" s="66">
        <f>G50/H50</f>
        <v>2</v>
      </c>
      <c r="J50" s="66">
        <v>1</v>
      </c>
      <c r="K50" s="66" t="s">
        <v>30</v>
      </c>
      <c r="L50" s="68">
        <v>5066.6799999999994</v>
      </c>
      <c r="M50" s="68">
        <v>809</v>
      </c>
      <c r="N50" s="64">
        <v>44337</v>
      </c>
      <c r="O50" s="63" t="s">
        <v>43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156</v>
      </c>
      <c r="D51" s="61">
        <f>SUM(D47:D50)</f>
        <v>154663.15</v>
      </c>
      <c r="E51" s="145">
        <f>SUM(E47:E50)</f>
        <v>146823.13999999998</v>
      </c>
      <c r="F51" s="171">
        <f>(D51-E51)/E51</f>
        <v>5.3397645629973657E-2</v>
      </c>
      <c r="G51" s="145">
        <f>SUM(G47:G50)</f>
        <v>30796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20</vt:i4>
      </vt:variant>
    </vt:vector>
  </HeadingPairs>
  <TitlesOfParts>
    <vt:vector size="20" baseType="lpstr"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2021-09-10T12:19:32Z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