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E9630E3D-AF57-49C9-BDB6-E9DBA41E23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09-07.15" sheetId="12" r:id="rId1"/>
    <sheet name="07.02-07.08" sheetId="11" r:id="rId2"/>
    <sheet name="06.25-07.01" sheetId="10" r:id="rId3"/>
    <sheet name="06.18-06.24" sheetId="9" r:id="rId4"/>
    <sheet name="06.11-06.17" sheetId="8" r:id="rId5"/>
    <sheet name="06.04-06.10" sheetId="7" r:id="rId6"/>
    <sheet name="05.28-06.03" sheetId="6" r:id="rId7"/>
    <sheet name="05.21-05.27" sheetId="5" r:id="rId8"/>
    <sheet name="05.14-05.20" sheetId="4" r:id="rId9"/>
    <sheet name="05.07-05.13" sheetId="3" r:id="rId10"/>
    <sheet name="04.30-05.06" sheetId="2" r:id="rId11"/>
    <sheet name="04.28-29" sheetId="1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2" l="1"/>
  <c r="E51" i="12"/>
  <c r="G51" i="12"/>
  <c r="D51" i="12"/>
  <c r="F47" i="12"/>
  <c r="E47" i="12"/>
  <c r="G47" i="12"/>
  <c r="D47" i="12"/>
  <c r="F35" i="12"/>
  <c r="E35" i="12"/>
  <c r="G35" i="12"/>
  <c r="D35" i="12"/>
  <c r="F23" i="12"/>
  <c r="E23" i="12"/>
  <c r="G23" i="12"/>
  <c r="D23" i="12"/>
  <c r="I43" i="12"/>
  <c r="I45" i="12"/>
  <c r="I46" i="12"/>
  <c r="I49" i="12" l="1"/>
  <c r="I40" i="12"/>
  <c r="I38" i="12"/>
  <c r="I19" i="12"/>
  <c r="I27" i="12"/>
  <c r="M39" i="12"/>
  <c r="L39" i="12"/>
  <c r="I21" i="12"/>
  <c r="I13" i="12"/>
  <c r="F16" i="12" l="1"/>
  <c r="I16" i="12"/>
  <c r="F15" i="12"/>
  <c r="F17" i="12"/>
  <c r="F18" i="12"/>
  <c r="F20" i="12"/>
  <c r="F22" i="12"/>
  <c r="F25" i="12"/>
  <c r="F29" i="12"/>
  <c r="F26" i="12"/>
  <c r="F32" i="12"/>
  <c r="F28" i="12"/>
  <c r="F34" i="12"/>
  <c r="F41" i="12"/>
  <c r="F30" i="12"/>
  <c r="F31" i="12"/>
  <c r="F33" i="12"/>
  <c r="F39" i="12"/>
  <c r="F37" i="12"/>
  <c r="F42" i="12"/>
  <c r="F44" i="12"/>
  <c r="F50" i="12"/>
  <c r="I50" i="12"/>
  <c r="I44" i="12"/>
  <c r="I42" i="12"/>
  <c r="I37" i="12"/>
  <c r="I33" i="12"/>
  <c r="I31" i="12"/>
  <c r="I30" i="12"/>
  <c r="I41" i="12"/>
  <c r="I34" i="12"/>
  <c r="I28" i="12"/>
  <c r="I26" i="12"/>
  <c r="I25" i="12"/>
  <c r="I22" i="12"/>
  <c r="I20" i="12"/>
  <c r="I18" i="12"/>
  <c r="I17" i="12"/>
  <c r="I15" i="12"/>
  <c r="I14" i="12"/>
  <c r="F14" i="12"/>
  <c r="D43" i="11"/>
  <c r="F35" i="11"/>
  <c r="E35" i="11"/>
  <c r="G35" i="11"/>
  <c r="D35" i="11"/>
  <c r="E23" i="11"/>
  <c r="G23" i="11"/>
  <c r="D23" i="11"/>
  <c r="F23" i="11" s="1"/>
  <c r="I38" i="11"/>
  <c r="I33" i="11"/>
  <c r="I27" i="11" l="1"/>
  <c r="I26" i="11"/>
  <c r="I20" i="11"/>
  <c r="I15" i="11"/>
  <c r="I14" i="11"/>
  <c r="F17" i="11" l="1"/>
  <c r="F21" i="11"/>
  <c r="F18" i="11"/>
  <c r="F22" i="11"/>
  <c r="F28" i="11"/>
  <c r="F31" i="11"/>
  <c r="F29" i="11"/>
  <c r="F30" i="11"/>
  <c r="F37" i="11"/>
  <c r="F40" i="11"/>
  <c r="F32" i="11"/>
  <c r="F39" i="11"/>
  <c r="F34" i="11"/>
  <c r="F41" i="11"/>
  <c r="F42" i="11"/>
  <c r="F13" i="11"/>
  <c r="F16" i="11"/>
  <c r="I42" i="11"/>
  <c r="I41" i="11"/>
  <c r="I39" i="11"/>
  <c r="I32" i="11"/>
  <c r="I40" i="11"/>
  <c r="I37" i="11"/>
  <c r="I30" i="11"/>
  <c r="I29" i="11"/>
  <c r="I31" i="11"/>
  <c r="I28" i="11"/>
  <c r="I22" i="11"/>
  <c r="I18" i="11"/>
  <c r="I17" i="11"/>
  <c r="I19" i="11"/>
  <c r="F19" i="11"/>
  <c r="I16" i="11"/>
  <c r="I13" i="11"/>
  <c r="D51" i="10"/>
  <c r="F47" i="10"/>
  <c r="E47" i="10"/>
  <c r="G47" i="10"/>
  <c r="D47" i="10"/>
  <c r="F35" i="10"/>
  <c r="E35" i="10"/>
  <c r="G35" i="10"/>
  <c r="D35" i="10"/>
  <c r="F23" i="10"/>
  <c r="E23" i="10"/>
  <c r="G23" i="10"/>
  <c r="D23" i="10"/>
  <c r="I26" i="8"/>
  <c r="F29" i="10"/>
  <c r="I29" i="10"/>
  <c r="I21" i="10"/>
  <c r="I40" i="10"/>
  <c r="I46" i="10"/>
  <c r="I34" i="10"/>
  <c r="I50" i="10"/>
  <c r="I38" i="10"/>
  <c r="I30" i="10"/>
  <c r="I45" i="10"/>
  <c r="I14" i="10"/>
  <c r="I13" i="10"/>
  <c r="F19" i="10" l="1"/>
  <c r="F15" i="10"/>
  <c r="F16" i="10"/>
  <c r="F20" i="10"/>
  <c r="F22" i="10"/>
  <c r="F27" i="10"/>
  <c r="F26" i="10"/>
  <c r="F25" i="10"/>
  <c r="F33" i="10"/>
  <c r="F42" i="10"/>
  <c r="F41" i="10"/>
  <c r="F37" i="10"/>
  <c r="F43" i="10"/>
  <c r="F31" i="10"/>
  <c r="F32" i="10"/>
  <c r="F44" i="10"/>
  <c r="F17" i="10"/>
  <c r="I28" i="10" l="1"/>
  <c r="I39" i="10"/>
  <c r="I49" i="10"/>
  <c r="F49" i="10"/>
  <c r="I44" i="10"/>
  <c r="I32" i="10"/>
  <c r="I31" i="10"/>
  <c r="I43" i="10"/>
  <c r="I41" i="10"/>
  <c r="I42" i="10"/>
  <c r="I33" i="10"/>
  <c r="I25" i="10"/>
  <c r="I26" i="10"/>
  <c r="I27" i="10"/>
  <c r="I22" i="10"/>
  <c r="I20" i="10"/>
  <c r="I16" i="10"/>
  <c r="I15" i="10"/>
  <c r="I19" i="10"/>
  <c r="I18" i="10"/>
  <c r="F18" i="10"/>
  <c r="D52" i="9" l="1"/>
  <c r="F47" i="9"/>
  <c r="E47" i="9"/>
  <c r="G47" i="9"/>
  <c r="D47" i="9"/>
  <c r="F35" i="9"/>
  <c r="E35" i="9"/>
  <c r="G35" i="9"/>
  <c r="D35" i="9"/>
  <c r="F23" i="9"/>
  <c r="E23" i="9"/>
  <c r="G23" i="9"/>
  <c r="D23" i="9"/>
  <c r="I22" i="9"/>
  <c r="I18" i="9" l="1"/>
  <c r="I45" i="9"/>
  <c r="I43" i="9"/>
  <c r="I41" i="9"/>
  <c r="I39" i="9"/>
  <c r="I20" i="9"/>
  <c r="I19" i="9"/>
  <c r="F14" i="9" l="1"/>
  <c r="F17" i="9"/>
  <c r="F15" i="9"/>
  <c r="F21" i="9"/>
  <c r="F25" i="9"/>
  <c r="F28" i="9"/>
  <c r="F26" i="9"/>
  <c r="F30" i="9"/>
  <c r="F27" i="9"/>
  <c r="F29" i="9"/>
  <c r="F42" i="9"/>
  <c r="F40" i="9"/>
  <c r="F31" i="9"/>
  <c r="F37" i="9"/>
  <c r="F50" i="9"/>
  <c r="F38" i="9"/>
  <c r="F34" i="9"/>
  <c r="F32" i="9"/>
  <c r="F33" i="9"/>
  <c r="F51" i="9"/>
  <c r="F44" i="9"/>
  <c r="F49" i="9"/>
  <c r="F46" i="9"/>
  <c r="I46" i="9"/>
  <c r="I49" i="9"/>
  <c r="I44" i="9"/>
  <c r="I51" i="9"/>
  <c r="I33" i="9"/>
  <c r="I32" i="9"/>
  <c r="I38" i="9"/>
  <c r="I50" i="9"/>
  <c r="I37" i="9"/>
  <c r="I31" i="9"/>
  <c r="I40" i="9"/>
  <c r="I42" i="9"/>
  <c r="I27" i="9"/>
  <c r="I30" i="9"/>
  <c r="I26" i="9"/>
  <c r="I28" i="9"/>
  <c r="I25" i="9"/>
  <c r="I21" i="9"/>
  <c r="I15" i="9"/>
  <c r="I17" i="9"/>
  <c r="I14" i="9"/>
  <c r="I16" i="9"/>
  <c r="F16" i="9"/>
  <c r="I42" i="8"/>
  <c r="I43" i="8" l="1"/>
  <c r="I37" i="8"/>
  <c r="I31" i="8"/>
  <c r="I19" i="8"/>
  <c r="I14" i="8"/>
  <c r="M41" i="7"/>
  <c r="L41" i="7"/>
  <c r="I49" i="8"/>
  <c r="I50" i="8"/>
  <c r="F17" i="8"/>
  <c r="F18" i="8"/>
  <c r="F20" i="8"/>
  <c r="F27" i="8"/>
  <c r="F40" i="8"/>
  <c r="F22" i="8"/>
  <c r="F21" i="8"/>
  <c r="F30" i="8"/>
  <c r="F25" i="8"/>
  <c r="F28" i="8"/>
  <c r="F39" i="8"/>
  <c r="F29" i="8"/>
  <c r="F32" i="8"/>
  <c r="F41" i="8"/>
  <c r="F33" i="8"/>
  <c r="F45" i="8"/>
  <c r="F34" i="8"/>
  <c r="F51" i="8"/>
  <c r="F38" i="8"/>
  <c r="F46" i="8"/>
  <c r="F44" i="8"/>
  <c r="F13" i="8"/>
  <c r="F15" i="8"/>
  <c r="F16" i="8"/>
  <c r="I44" i="8"/>
  <c r="I46" i="8"/>
  <c r="I38" i="8"/>
  <c r="I51" i="8"/>
  <c r="I45" i="8"/>
  <c r="I33" i="8"/>
  <c r="I41" i="8"/>
  <c r="I32" i="8"/>
  <c r="I29" i="8"/>
  <c r="I39" i="8"/>
  <c r="I28" i="8"/>
  <c r="I30" i="8"/>
  <c r="G23" i="8"/>
  <c r="E23" i="8"/>
  <c r="D23" i="8"/>
  <c r="I21" i="8"/>
  <c r="I22" i="8"/>
  <c r="I40" i="8"/>
  <c r="I27" i="8"/>
  <c r="I20" i="8"/>
  <c r="I18" i="8"/>
  <c r="I17" i="8"/>
  <c r="I16" i="8"/>
  <c r="I15" i="8"/>
  <c r="I13" i="8"/>
  <c r="F23" i="8" l="1"/>
  <c r="I61" i="7"/>
  <c r="I53" i="7"/>
  <c r="I62" i="7" l="1"/>
  <c r="E23" i="7"/>
  <c r="G23" i="7"/>
  <c r="G35" i="7" s="1"/>
  <c r="G47" i="7" s="1"/>
  <c r="G59" i="7" s="1"/>
  <c r="G63" i="7" s="1"/>
  <c r="D23" i="7"/>
  <c r="D35" i="7" s="1"/>
  <c r="I51" i="7"/>
  <c r="I49" i="7"/>
  <c r="F23" i="7" l="1"/>
  <c r="D47" i="7"/>
  <c r="D59" i="7" s="1"/>
  <c r="D63" i="7" l="1"/>
  <c r="I58" i="7"/>
  <c r="I25" i="7"/>
  <c r="I46" i="7"/>
  <c r="I26" i="7"/>
  <c r="I40" i="7"/>
  <c r="I20" i="7"/>
  <c r="I19" i="7"/>
  <c r="I14" i="7"/>
  <c r="I13" i="7"/>
  <c r="F17" i="7" l="1"/>
  <c r="F18" i="7"/>
  <c r="F21" i="7"/>
  <c r="F22" i="7"/>
  <c r="F27" i="7"/>
  <c r="F28" i="7"/>
  <c r="F37" i="7"/>
  <c r="F43" i="7"/>
  <c r="F34" i="7"/>
  <c r="F29" i="7"/>
  <c r="F45" i="7"/>
  <c r="F31" i="7"/>
  <c r="F33" i="7"/>
  <c r="F57" i="7"/>
  <c r="F41" i="7"/>
  <c r="F52" i="7"/>
  <c r="F32" i="7"/>
  <c r="F44" i="7"/>
  <c r="F55" i="7"/>
  <c r="F30" i="7"/>
  <c r="F50" i="7"/>
  <c r="F38" i="7"/>
  <c r="F54" i="7"/>
  <c r="F56" i="7"/>
  <c r="F42" i="7"/>
  <c r="F15" i="7"/>
  <c r="E25" i="7"/>
  <c r="I42" i="7"/>
  <c r="I56" i="7"/>
  <c r="I38" i="7"/>
  <c r="I30" i="7"/>
  <c r="I44" i="7"/>
  <c r="I32" i="7"/>
  <c r="I52" i="7"/>
  <c r="I33" i="7"/>
  <c r="I31" i="7"/>
  <c r="I45" i="7"/>
  <c r="I29" i="7"/>
  <c r="I43" i="7"/>
  <c r="I37" i="7"/>
  <c r="I28" i="7"/>
  <c r="I22" i="7"/>
  <c r="I21" i="7"/>
  <c r="I18" i="7"/>
  <c r="I17" i="7"/>
  <c r="I16" i="7"/>
  <c r="F16" i="7"/>
  <c r="I15" i="7"/>
  <c r="F25" i="7" l="1"/>
  <c r="E35" i="7"/>
  <c r="F53" i="6"/>
  <c r="G53" i="6"/>
  <c r="E53" i="6"/>
  <c r="D53" i="6"/>
  <c r="F47" i="6"/>
  <c r="E47" i="6"/>
  <c r="G47" i="6"/>
  <c r="D47" i="6"/>
  <c r="F35" i="6"/>
  <c r="E35" i="6"/>
  <c r="G35" i="6"/>
  <c r="D35" i="6"/>
  <c r="F23" i="6"/>
  <c r="E23" i="6"/>
  <c r="G23" i="6"/>
  <c r="D23" i="6"/>
  <c r="L26" i="6"/>
  <c r="D26" i="6"/>
  <c r="I37" i="6"/>
  <c r="I52" i="6"/>
  <c r="I19" i="6"/>
  <c r="I49" i="6"/>
  <c r="F32" i="6"/>
  <c r="E47" i="7" l="1"/>
  <c r="E59" i="7" s="1"/>
  <c r="F35" i="7"/>
  <c r="I28" i="6"/>
  <c r="I18" i="6"/>
  <c r="I15" i="6"/>
  <c r="I13" i="6"/>
  <c r="E63" i="7" l="1"/>
  <c r="F63" i="7" s="1"/>
  <c r="F59" i="7"/>
  <c r="F47" i="7"/>
  <c r="F22" i="6"/>
  <c r="F20" i="6"/>
  <c r="F17" i="6"/>
  <c r="F25" i="6"/>
  <c r="F31" i="6"/>
  <c r="F34" i="6"/>
  <c r="F21" i="6"/>
  <c r="F30" i="6"/>
  <c r="F29" i="6"/>
  <c r="F50" i="6"/>
  <c r="F38" i="6"/>
  <c r="F41" i="6"/>
  <c r="F43" i="6"/>
  <c r="F44" i="6"/>
  <c r="F33" i="6"/>
  <c r="F39" i="6"/>
  <c r="F40" i="6"/>
  <c r="F45" i="6"/>
  <c r="F46" i="6"/>
  <c r="F14" i="6"/>
  <c r="F51" i="6"/>
  <c r="I42" i="6"/>
  <c r="F42" i="6"/>
  <c r="I46" i="6"/>
  <c r="I39" i="6"/>
  <c r="I44" i="6"/>
  <c r="I38" i="6"/>
  <c r="I50" i="6"/>
  <c r="I29" i="6"/>
  <c r="I30" i="6"/>
  <c r="I21" i="6"/>
  <c r="I34" i="6"/>
  <c r="I31" i="6"/>
  <c r="I25" i="6"/>
  <c r="I17" i="6"/>
  <c r="I22" i="6"/>
  <c r="I16" i="6"/>
  <c r="F16" i="6"/>
  <c r="I14" i="6"/>
  <c r="F50" i="5"/>
  <c r="E50" i="5"/>
  <c r="G50" i="5"/>
  <c r="D50" i="5"/>
  <c r="F47" i="5"/>
  <c r="E47" i="5"/>
  <c r="G47" i="5"/>
  <c r="D47" i="5"/>
  <c r="F41" i="5"/>
  <c r="F40" i="5"/>
  <c r="F44" i="5"/>
  <c r="F42" i="4"/>
  <c r="E23" i="5" l="1"/>
  <c r="G23" i="5"/>
  <c r="D23" i="5"/>
  <c r="I19" i="5"/>
  <c r="I39" i="5"/>
  <c r="I37" i="5"/>
  <c r="D35" i="5" l="1"/>
  <c r="G35" i="5"/>
  <c r="E35" i="5"/>
  <c r="F23" i="5"/>
  <c r="I22" i="5"/>
  <c r="I20" i="5"/>
  <c r="I15" i="5"/>
  <c r="I13" i="5"/>
  <c r="F35" i="5" l="1"/>
  <c r="F17" i="5"/>
  <c r="F26" i="5"/>
  <c r="F28" i="5"/>
  <c r="F25" i="5"/>
  <c r="F29" i="5"/>
  <c r="F34" i="5"/>
  <c r="F27" i="5"/>
  <c r="F30" i="5"/>
  <c r="F32" i="5"/>
  <c r="F43" i="5"/>
  <c r="F33" i="5"/>
  <c r="F49" i="5"/>
  <c r="F38" i="5"/>
  <c r="F42" i="5"/>
  <c r="F46" i="5"/>
  <c r="F45" i="5"/>
  <c r="F14" i="5"/>
  <c r="I45" i="5"/>
  <c r="I42" i="5"/>
  <c r="I38" i="5"/>
  <c r="I49" i="5"/>
  <c r="I43" i="5"/>
  <c r="I32" i="5"/>
  <c r="I27" i="5"/>
  <c r="I34" i="5"/>
  <c r="I29" i="5"/>
  <c r="I25" i="5"/>
  <c r="I28" i="5"/>
  <c r="I26" i="5"/>
  <c r="I17" i="5"/>
  <c r="I18" i="5"/>
  <c r="F18" i="5"/>
  <c r="I14" i="5"/>
  <c r="I41" i="4" l="1"/>
  <c r="E23" i="4"/>
  <c r="D23" i="4"/>
  <c r="G23" i="4"/>
  <c r="I33" i="4"/>
  <c r="I38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40" i="4"/>
  <c r="F34" i="4"/>
  <c r="F37" i="4"/>
  <c r="F43" i="4"/>
  <c r="I39" i="4"/>
  <c r="F39" i="4"/>
  <c r="I43" i="4"/>
  <c r="I37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F33" i="2" s="1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  <c r="F23" i="4" l="1"/>
  <c r="F52" i="9" l="1"/>
  <c r="E52" i="9"/>
  <c r="G52" i="9"/>
  <c r="E51" i="10"/>
  <c r="F51" i="10" s="1"/>
  <c r="G51" i="10"/>
  <c r="G43" i="11"/>
  <c r="E43" i="11"/>
  <c r="F43" i="11" s="1"/>
  <c r="F52" i="8"/>
  <c r="D52" i="8"/>
  <c r="F44" i="4"/>
  <c r="D44" i="4"/>
  <c r="G35" i="8"/>
  <c r="G47" i="8"/>
  <c r="G52" i="8"/>
  <c r="E52" i="8"/>
  <c r="E47" i="8"/>
  <c r="E35" i="8"/>
  <c r="G44" i="4"/>
  <c r="G35" i="4"/>
  <c r="E44" i="4"/>
  <c r="E35" i="4"/>
  <c r="F35" i="8"/>
  <c r="D35" i="8"/>
  <c r="D47" i="8"/>
  <c r="F47" i="8"/>
  <c r="D35" i="4"/>
  <c r="F35" i="4"/>
</calcChain>
</file>

<file path=xl/sharedStrings.xml><?xml version="1.0" encoding="utf-8"?>
<sst xmlns="http://schemas.openxmlformats.org/spreadsheetml/2006/main" count="1886" uniqueCount="202">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</sst>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70" formatCode="_-* #,##0.00_-;\-* #,##0.00_-;_-* &quot;-&quot;??_-;_-@_-"/>
    <numFmt numFmtId="171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11" fillId="0" borderId="0"/>
    <xf numFmtId="171" fontId="2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abSelected="1" zoomScale="60" zoomScaleNormal="60" workbookViewId="0">
      <selection activeCell="C52" sqref="C5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198</v>
      </c>
      <c r="E6" s="142" t="s">
        <v>178</v>
      </c>
      <c r="F6" s="139"/>
      <c r="G6" s="142" t="s">
        <v>198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32"/>
      <c r="E9" s="132"/>
      <c r="F9" s="138" t="s">
        <v>15</v>
      </c>
      <c r="G9" s="132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>
      <c r="A10" s="136"/>
      <c r="B10" s="136"/>
      <c r="C10" s="139"/>
      <c r="D10" s="133" t="s">
        <v>199</v>
      </c>
      <c r="E10" s="160" t="s">
        <v>179</v>
      </c>
      <c r="F10" s="139"/>
      <c r="G10" s="160" t="s">
        <v>199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33" t="s">
        <v>14</v>
      </c>
      <c r="E11" s="4" t="s">
        <v>14</v>
      </c>
      <c r="F11" s="139"/>
      <c r="G11" s="133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34"/>
      <c r="E12" s="5" t="s">
        <v>2</v>
      </c>
      <c r="F12" s="140"/>
      <c r="G12" s="134" t="s">
        <v>17</v>
      </c>
      <c r="H12" s="32"/>
      <c r="I12" s="140"/>
      <c r="J12" s="32"/>
      <c r="K12" s="32"/>
      <c r="L12" s="32"/>
      <c r="M12" s="32"/>
      <c r="N12" s="32"/>
      <c r="O12" s="140"/>
      <c r="Q12" s="141"/>
      <c r="R12" s="144"/>
      <c r="S12" s="141"/>
      <c r="T12" s="144"/>
      <c r="U12" s="143"/>
      <c r="V12" s="143"/>
      <c r="W12" s="143"/>
      <c r="X12" s="8"/>
      <c r="Y12" s="143"/>
      <c r="Z12" s="33"/>
    </row>
    <row r="13" spans="1:26" ht="25.35" customHeight="1">
      <c r="A13" s="62">
        <v>1</v>
      </c>
      <c r="B13" s="161" t="s">
        <v>68</v>
      </c>
      <c r="C13" s="46" t="s">
        <v>191</v>
      </c>
      <c r="D13" s="68">
        <v>53265.64</v>
      </c>
      <c r="E13" s="66" t="s">
        <v>30</v>
      </c>
      <c r="F13" s="166" t="s">
        <v>30</v>
      </c>
      <c r="G13" s="68">
        <v>8263</v>
      </c>
      <c r="H13" s="66">
        <v>346</v>
      </c>
      <c r="I13" s="66">
        <f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41"/>
      <c r="R13" s="165"/>
      <c r="S13" s="141"/>
      <c r="T13" s="144"/>
      <c r="U13" s="143"/>
      <c r="V13" s="143"/>
      <c r="W13" s="143"/>
      <c r="X13" s="144"/>
      <c r="Y13" s="143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>G14/H14</f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41"/>
      <c r="R14" s="165"/>
      <c r="S14" s="141"/>
      <c r="T14" s="144"/>
      <c r="U14" s="143"/>
      <c r="V14" s="143"/>
      <c r="W14" s="143"/>
      <c r="X14" s="144"/>
      <c r="Y14" s="143"/>
      <c r="Z14" s="59"/>
    </row>
    <row r="15" spans="1:26" s="141" customFormat="1" ht="25.35" customHeight="1">
      <c r="A15" s="161">
        <v>3</v>
      </c>
      <c r="B15" s="180">
        <v>2</v>
      </c>
      <c r="C15" s="168" t="s">
        <v>182</v>
      </c>
      <c r="D15" s="167">
        <v>12413.02</v>
      </c>
      <c r="E15" s="166">
        <v>19099.13</v>
      </c>
      <c r="F15" s="172">
        <f>(D15-E15)/E15</f>
        <v>-0.35007406096508065</v>
      </c>
      <c r="G15" s="167">
        <v>2753</v>
      </c>
      <c r="H15" s="166">
        <v>230</v>
      </c>
      <c r="I15" s="166">
        <f>G15/H15</f>
        <v>11.969565217391304</v>
      </c>
      <c r="J15" s="166">
        <v>15</v>
      </c>
      <c r="K15" s="166">
        <v>2</v>
      </c>
      <c r="L15" s="167">
        <v>31512</v>
      </c>
      <c r="M15" s="167">
        <v>6925</v>
      </c>
      <c r="N15" s="164">
        <v>44379</v>
      </c>
      <c r="O15" s="162" t="s">
        <v>53</v>
      </c>
      <c r="P15" s="144"/>
      <c r="R15" s="165"/>
      <c r="T15" s="144"/>
      <c r="U15" s="143"/>
      <c r="V15" s="143"/>
      <c r="W15" s="143"/>
      <c r="X15" s="144"/>
      <c r="Y15" s="143"/>
      <c r="Z15" s="143"/>
    </row>
    <row r="16" spans="1:26" s="141" customFormat="1" ht="25.35" customHeight="1">
      <c r="A16" s="161">
        <v>4</v>
      </c>
      <c r="B16" s="180">
        <v>3</v>
      </c>
      <c r="C16" s="168" t="s">
        <v>183</v>
      </c>
      <c r="D16" s="167">
        <v>10036.84</v>
      </c>
      <c r="E16" s="166">
        <v>15121.62</v>
      </c>
      <c r="F16" s="172">
        <f>(D16-E16)/E16</f>
        <v>-0.33625894580078064</v>
      </c>
      <c r="G16" s="167">
        <v>1682</v>
      </c>
      <c r="H16" s="166">
        <v>163</v>
      </c>
      <c r="I16" s="166">
        <f>G16/H16</f>
        <v>10.319018404907975</v>
      </c>
      <c r="J16" s="166">
        <v>12</v>
      </c>
      <c r="K16" s="166">
        <v>2</v>
      </c>
      <c r="L16" s="167">
        <v>25158</v>
      </c>
      <c r="M16" s="167">
        <v>4213</v>
      </c>
      <c r="N16" s="164">
        <v>44379</v>
      </c>
      <c r="O16" s="162" t="s">
        <v>53</v>
      </c>
      <c r="P16" s="144"/>
      <c r="R16" s="165"/>
      <c r="T16" s="144"/>
      <c r="U16" s="143"/>
      <c r="V16" s="143"/>
      <c r="W16" s="143"/>
      <c r="X16" s="144"/>
      <c r="Y16" s="143"/>
      <c r="Z16" s="143"/>
    </row>
    <row r="17" spans="1:26" s="141" customFormat="1" ht="25.35" customHeight="1">
      <c r="A17" s="161">
        <v>5</v>
      </c>
      <c r="B17" s="180">
        <v>4</v>
      </c>
      <c r="C17" s="182" t="s">
        <v>173</v>
      </c>
      <c r="D17" s="167">
        <v>8020.84</v>
      </c>
      <c r="E17" s="166">
        <v>12654.89</v>
      </c>
      <c r="F17" s="172">
        <f>(D17-E17)/E17</f>
        <v>-0.36618650972074823</v>
      </c>
      <c r="G17" s="167">
        <v>1827</v>
      </c>
      <c r="H17" s="166">
        <v>160</v>
      </c>
      <c r="I17" s="166">
        <f>G17/H17</f>
        <v>11.418749999999999</v>
      </c>
      <c r="J17" s="166">
        <v>11</v>
      </c>
      <c r="K17" s="166">
        <v>3</v>
      </c>
      <c r="L17" s="167">
        <v>36501.019999999997</v>
      </c>
      <c r="M17" s="167">
        <v>8186</v>
      </c>
      <c r="N17" s="164">
        <v>44372</v>
      </c>
      <c r="O17" s="162" t="s">
        <v>43</v>
      </c>
      <c r="P17" s="144"/>
      <c r="Q17" s="176"/>
      <c r="R17" s="176"/>
      <c r="S17" s="176"/>
      <c r="T17" s="176"/>
      <c r="U17" s="176"/>
      <c r="V17" s="177"/>
      <c r="W17" s="178"/>
      <c r="X17" s="143"/>
      <c r="Y17" s="177"/>
      <c r="Z17" s="178"/>
    </row>
    <row r="18" spans="1:26" s="141" customFormat="1" ht="25.35" customHeight="1">
      <c r="A18" s="161">
        <v>6</v>
      </c>
      <c r="B18" s="180">
        <v>5</v>
      </c>
      <c r="C18" s="168" t="s">
        <v>126</v>
      </c>
      <c r="D18" s="167">
        <v>7269.44</v>
      </c>
      <c r="E18" s="166">
        <v>8278.99</v>
      </c>
      <c r="F18" s="172">
        <f>(D18-E18)/E18</f>
        <v>-0.12194120297282642</v>
      </c>
      <c r="G18" s="167">
        <v>1150</v>
      </c>
      <c r="H18" s="166">
        <v>101</v>
      </c>
      <c r="I18" s="166">
        <f>G18/H18</f>
        <v>11.386138613861386</v>
      </c>
      <c r="J18" s="166">
        <v>9</v>
      </c>
      <c r="K18" s="166">
        <v>6</v>
      </c>
      <c r="L18" s="167">
        <v>72147</v>
      </c>
      <c r="M18" s="167">
        <v>16147</v>
      </c>
      <c r="N18" s="164">
        <v>44351</v>
      </c>
      <c r="O18" s="162" t="s">
        <v>53</v>
      </c>
      <c r="P18" s="144"/>
      <c r="Q18" s="176"/>
      <c r="R18" s="176"/>
      <c r="T18" s="176"/>
      <c r="U18" s="176"/>
      <c r="V18" s="177"/>
      <c r="W18" s="178"/>
      <c r="X18" s="143"/>
      <c r="Y18" s="177"/>
      <c r="Z18" s="178"/>
    </row>
    <row r="19" spans="1:26" ht="25.35" customHeight="1">
      <c r="A19" s="161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6" t="s">
        <v>30</v>
      </c>
      <c r="G19" s="68">
        <v>1053</v>
      </c>
      <c r="H19" s="66">
        <v>12</v>
      </c>
      <c r="I19" s="66">
        <f>G19/H19</f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6"/>
      <c r="R19" s="176"/>
      <c r="S19" s="176"/>
      <c r="T19" s="176"/>
      <c r="U19" s="176"/>
      <c r="V19" s="177"/>
      <c r="W19" s="178"/>
      <c r="X19" s="177"/>
      <c r="Y19" s="143"/>
      <c r="Z19" s="100"/>
    </row>
    <row r="20" spans="1:26" ht="25.35" customHeight="1">
      <c r="A20" s="161">
        <v>8</v>
      </c>
      <c r="B20" s="122">
        <v>6</v>
      </c>
      <c r="C20" s="168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>G20/H20</f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6"/>
      <c r="R20" s="176"/>
      <c r="S20" s="176"/>
      <c r="T20" s="176"/>
      <c r="U20" s="176"/>
      <c r="V20" s="177"/>
      <c r="W20" s="178"/>
      <c r="X20" s="177"/>
      <c r="Y20" s="143"/>
      <c r="Z20" s="100"/>
    </row>
    <row r="21" spans="1:26" ht="25.35" customHeight="1">
      <c r="A21" s="161">
        <v>9</v>
      </c>
      <c r="B21" s="161" t="s">
        <v>68</v>
      </c>
      <c r="C21" s="46" t="s">
        <v>192</v>
      </c>
      <c r="D21" s="68">
        <v>5037.8599999999997</v>
      </c>
      <c r="E21" s="66" t="s">
        <v>30</v>
      </c>
      <c r="F21" s="166" t="s">
        <v>30</v>
      </c>
      <c r="G21" s="68">
        <v>1268</v>
      </c>
      <c r="H21" s="66">
        <v>211</v>
      </c>
      <c r="I21" s="66">
        <f>G21/H21</f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6"/>
      <c r="R21" s="176"/>
      <c r="S21" s="176"/>
      <c r="T21" s="176"/>
      <c r="U21" s="176"/>
      <c r="V21" s="177"/>
      <c r="W21" s="178"/>
      <c r="X21" s="177"/>
      <c r="Y21" s="143"/>
      <c r="Z21" s="100"/>
    </row>
    <row r="22" spans="1:26" ht="25.35" customHeight="1">
      <c r="A22" s="161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>G22/H22</f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6"/>
      <c r="R22" s="176"/>
      <c r="S22" s="176"/>
      <c r="T22" s="176"/>
      <c r="U22" s="176"/>
      <c r="V22" s="177"/>
      <c r="W22" s="178"/>
      <c r="X22" s="177"/>
      <c r="Y22" s="143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9">
        <f t="shared" ref="E23:G23" si="0">SUM(E13:E22)</f>
        <v>117779.97</v>
      </c>
      <c r="F23" s="175">
        <f>(D23-E23)/E23</f>
        <v>0.17131724519882277</v>
      </c>
      <c r="G23" s="149">
        <f t="shared" si="0"/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61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6"/>
      <c r="R25" s="176"/>
      <c r="S25" s="176"/>
      <c r="T25" s="176"/>
      <c r="U25" s="176"/>
      <c r="V25" s="177"/>
      <c r="W25" s="178"/>
      <c r="X25" s="177"/>
      <c r="Y25" s="143"/>
      <c r="Z25" s="100"/>
    </row>
    <row r="26" spans="1:26" ht="25.35" customHeight="1">
      <c r="A26" s="161">
        <v>12</v>
      </c>
      <c r="B26" s="122">
        <v>10</v>
      </c>
      <c r="C26" s="46" t="s">
        <v>112</v>
      </c>
      <c r="D26" s="68">
        <v>2942.81</v>
      </c>
      <c r="E26" s="167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6"/>
      <c r="R26" s="176"/>
      <c r="S26" s="176"/>
      <c r="T26" s="176"/>
      <c r="U26" s="176"/>
      <c r="V26" s="177"/>
      <c r="W26" s="178"/>
      <c r="X26" s="177"/>
      <c r="Y26" s="143"/>
      <c r="Z26" s="100"/>
    </row>
    <row r="27" spans="1:26" ht="25.35" customHeight="1">
      <c r="A27" s="161">
        <v>13</v>
      </c>
      <c r="B27" s="122" t="s">
        <v>40</v>
      </c>
      <c r="C27" s="46" t="s">
        <v>195</v>
      </c>
      <c r="D27" s="68">
        <v>1982.75</v>
      </c>
      <c r="E27" s="66" t="s">
        <v>30</v>
      </c>
      <c r="F27" s="166" t="s">
        <v>30</v>
      </c>
      <c r="G27" s="68">
        <v>192</v>
      </c>
      <c r="H27" s="166">
        <v>6</v>
      </c>
      <c r="I27" s="66">
        <f>G27/H27</f>
        <v>32</v>
      </c>
      <c r="J27" s="66">
        <v>6</v>
      </c>
      <c r="K27" s="66">
        <v>0</v>
      </c>
      <c r="L27" s="68">
        <v>1982.75</v>
      </c>
      <c r="M27" s="68">
        <v>192</v>
      </c>
      <c r="N27" s="64" t="s">
        <v>193</v>
      </c>
      <c r="O27" s="63" t="s">
        <v>74</v>
      </c>
      <c r="P27" s="60"/>
      <c r="R27" s="65"/>
      <c r="T27" s="60"/>
      <c r="U27" s="59"/>
      <c r="V27" s="59"/>
      <c r="W27" s="59"/>
      <c r="X27" s="60"/>
      <c r="Y27" s="59"/>
      <c r="Z27" s="59"/>
    </row>
    <row r="28" spans="1:26" s="141" customFormat="1" ht="25.35" customHeight="1">
      <c r="A28" s="161">
        <v>14</v>
      </c>
      <c r="B28" s="181">
        <v>12</v>
      </c>
      <c r="C28" s="168" t="s">
        <v>185</v>
      </c>
      <c r="D28" s="167">
        <v>1606</v>
      </c>
      <c r="E28" s="166">
        <v>2952.58</v>
      </c>
      <c r="F28" s="172">
        <f>(D28-E28)/E28</f>
        <v>-0.45606892954636286</v>
      </c>
      <c r="G28" s="167">
        <v>301</v>
      </c>
      <c r="H28" s="166">
        <v>8</v>
      </c>
      <c r="I28" s="166">
        <f>G28/H28</f>
        <v>37.625</v>
      </c>
      <c r="J28" s="166">
        <v>4</v>
      </c>
      <c r="K28" s="166">
        <v>2</v>
      </c>
      <c r="L28" s="167">
        <v>4558.58</v>
      </c>
      <c r="M28" s="167">
        <v>891</v>
      </c>
      <c r="N28" s="164">
        <v>44379</v>
      </c>
      <c r="O28" s="162" t="s">
        <v>186</v>
      </c>
      <c r="P28" s="144"/>
      <c r="Q28" s="176"/>
      <c r="R28" s="176"/>
      <c r="S28" s="176"/>
      <c r="T28" s="176"/>
      <c r="U28" s="176"/>
      <c r="V28" s="177"/>
      <c r="W28" s="177"/>
      <c r="X28" s="178"/>
      <c r="Y28" s="143"/>
      <c r="Z28" s="178"/>
    </row>
    <row r="29" spans="1:26" ht="25.35" customHeight="1">
      <c r="A29" s="161">
        <v>15</v>
      </c>
      <c r="B29" s="122">
        <v>9</v>
      </c>
      <c r="C29" s="46" t="s">
        <v>161</v>
      </c>
      <c r="D29" s="68">
        <v>824</v>
      </c>
      <c r="E29" s="166">
        <v>5403</v>
      </c>
      <c r="F29" s="89">
        <f>(D29-E29)/E29</f>
        <v>-0.84749213399962986</v>
      </c>
      <c r="G29" s="68">
        <v>125</v>
      </c>
      <c r="H29" s="66" t="s">
        <v>30</v>
      </c>
      <c r="I29" s="66" t="s">
        <v>30</v>
      </c>
      <c r="J29" s="66">
        <v>5</v>
      </c>
      <c r="K29" s="66">
        <v>4</v>
      </c>
      <c r="L29" s="68">
        <v>32054</v>
      </c>
      <c r="M29" s="68">
        <v>5403</v>
      </c>
      <c r="N29" s="64">
        <v>44365</v>
      </c>
      <c r="O29" s="63" t="s">
        <v>31</v>
      </c>
      <c r="P29" s="60"/>
      <c r="Q29" s="98"/>
      <c r="R29" s="98"/>
      <c r="S29" s="98"/>
      <c r="T29" s="98"/>
      <c r="U29" s="98"/>
      <c r="V29" s="99"/>
      <c r="W29" s="100"/>
      <c r="X29" s="59"/>
      <c r="Y29" s="99"/>
      <c r="Z29" s="100"/>
    </row>
    <row r="30" spans="1:26" ht="25.35" customHeight="1">
      <c r="A30" s="161">
        <v>16</v>
      </c>
      <c r="B30" s="122">
        <v>15</v>
      </c>
      <c r="C30" s="168" t="s">
        <v>113</v>
      </c>
      <c r="D30" s="68">
        <v>721.47</v>
      </c>
      <c r="E30" s="167">
        <v>733.98</v>
      </c>
      <c r="F30" s="89">
        <f>(D30-E30)/E30</f>
        <v>-1.7044061146080262E-2</v>
      </c>
      <c r="G30" s="68">
        <v>135</v>
      </c>
      <c r="H30" s="166">
        <v>10</v>
      </c>
      <c r="I30" s="66">
        <f>G30/H30</f>
        <v>13.5</v>
      </c>
      <c r="J30" s="66">
        <v>2</v>
      </c>
      <c r="K30" s="66">
        <v>7</v>
      </c>
      <c r="L30" s="68">
        <v>25070</v>
      </c>
      <c r="M30" s="68">
        <v>4390</v>
      </c>
      <c r="N30" s="64">
        <v>44344</v>
      </c>
      <c r="O30" s="63" t="s">
        <v>32</v>
      </c>
      <c r="P30" s="60"/>
      <c r="Q30" s="98"/>
      <c r="R30" s="98"/>
      <c r="S30" s="98"/>
      <c r="T30" s="98"/>
      <c r="U30" s="98"/>
      <c r="V30" s="99"/>
      <c r="W30" s="100"/>
      <c r="X30" s="59"/>
      <c r="Y30" s="99"/>
      <c r="Z30" s="100"/>
    </row>
    <row r="31" spans="1:26" s="141" customFormat="1" ht="25.35" customHeight="1">
      <c r="A31" s="161">
        <v>17</v>
      </c>
      <c r="B31" s="181">
        <v>16</v>
      </c>
      <c r="C31" s="173" t="s">
        <v>94</v>
      </c>
      <c r="D31" s="167">
        <v>516</v>
      </c>
      <c r="E31" s="167">
        <v>639.13</v>
      </c>
      <c r="F31" s="172">
        <f>(D31-E31)/E31</f>
        <v>-0.19265251200851158</v>
      </c>
      <c r="G31" s="167">
        <v>115</v>
      </c>
      <c r="H31" s="166">
        <v>7</v>
      </c>
      <c r="I31" s="166">
        <f>G31/H31</f>
        <v>16.428571428571427</v>
      </c>
      <c r="J31" s="166">
        <v>1</v>
      </c>
      <c r="K31" s="166">
        <v>8</v>
      </c>
      <c r="L31" s="167">
        <v>54454</v>
      </c>
      <c r="M31" s="167">
        <v>11777</v>
      </c>
      <c r="N31" s="164">
        <v>44337</v>
      </c>
      <c r="O31" s="162" t="s">
        <v>32</v>
      </c>
      <c r="P31" s="144"/>
      <c r="R31" s="165"/>
      <c r="T31" s="144"/>
      <c r="U31" s="143"/>
      <c r="V31" s="143"/>
      <c r="W31" s="144"/>
      <c r="X31" s="143"/>
      <c r="Y31" s="143"/>
      <c r="Z31" s="143"/>
    </row>
    <row r="32" spans="1:26" s="141" customFormat="1" ht="25.35" customHeight="1">
      <c r="A32" s="161">
        <v>18</v>
      </c>
      <c r="B32" s="180">
        <v>11</v>
      </c>
      <c r="C32" s="168" t="s">
        <v>187</v>
      </c>
      <c r="D32" s="167">
        <v>473</v>
      </c>
      <c r="E32" s="166">
        <v>4154</v>
      </c>
      <c r="F32" s="172">
        <f>(D32-E32)/E32</f>
        <v>-0.88613384689455943</v>
      </c>
      <c r="G32" s="167">
        <v>82</v>
      </c>
      <c r="H32" s="166" t="s">
        <v>30</v>
      </c>
      <c r="I32" s="166" t="s">
        <v>30</v>
      </c>
      <c r="J32" s="166">
        <v>6</v>
      </c>
      <c r="K32" s="166">
        <v>2</v>
      </c>
      <c r="L32" s="167">
        <v>4627</v>
      </c>
      <c r="M32" s="167">
        <v>826</v>
      </c>
      <c r="N32" s="164">
        <v>44379</v>
      </c>
      <c r="O32" s="162" t="s">
        <v>31</v>
      </c>
      <c r="P32" s="144"/>
      <c r="Q32" s="176"/>
      <c r="R32" s="176"/>
      <c r="S32" s="176"/>
      <c r="T32" s="176"/>
      <c r="U32" s="176"/>
      <c r="V32" s="177"/>
      <c r="W32" s="178"/>
      <c r="X32" s="143"/>
      <c r="Y32" s="177"/>
      <c r="Z32" s="178"/>
    </row>
    <row r="33" spans="1:26" s="141" customFormat="1" ht="25.35" customHeight="1">
      <c r="A33" s="161">
        <v>19</v>
      </c>
      <c r="B33" s="181">
        <v>18</v>
      </c>
      <c r="C33" s="168" t="s">
        <v>52</v>
      </c>
      <c r="D33" s="167">
        <v>276.97000000000003</v>
      </c>
      <c r="E33" s="167">
        <v>308.5</v>
      </c>
      <c r="F33" s="172">
        <f>(D33-E33)/E33</f>
        <v>-0.10220421393841159</v>
      </c>
      <c r="G33" s="167">
        <v>277</v>
      </c>
      <c r="H33" s="169">
        <v>8</v>
      </c>
      <c r="I33" s="166">
        <f>G33/H33</f>
        <v>34.625</v>
      </c>
      <c r="J33" s="166">
        <v>2</v>
      </c>
      <c r="K33" s="166">
        <v>11</v>
      </c>
      <c r="L33" s="167">
        <v>44777</v>
      </c>
      <c r="M33" s="167">
        <v>9315</v>
      </c>
      <c r="N33" s="164">
        <v>44316</v>
      </c>
      <c r="O33" s="162" t="s">
        <v>32</v>
      </c>
      <c r="P33" s="144"/>
      <c r="Q33" s="176"/>
      <c r="R33" s="176"/>
      <c r="S33" s="176"/>
      <c r="T33" s="176"/>
      <c r="U33" s="176"/>
      <c r="V33" s="177"/>
      <c r="W33" s="178"/>
      <c r="X33" s="177"/>
      <c r="Y33" s="178"/>
      <c r="Z33" s="143"/>
    </row>
    <row r="34" spans="1:26" ht="25.35" customHeight="1">
      <c r="A34" s="161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>(D34-E34)/E34</f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151389.15</v>
      </c>
      <c r="E35" s="149">
        <f t="shared" ref="E35:G35" si="1">SUM(E23:E34)</f>
        <v>145648.71000000002</v>
      </c>
      <c r="F35" s="175">
        <f>(D35-E35)/E35</f>
        <v>3.9412913440839761E-2</v>
      </c>
      <c r="G35" s="149">
        <f t="shared" si="1"/>
        <v>26755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61">
        <v>21</v>
      </c>
      <c r="B37" s="122">
        <v>21</v>
      </c>
      <c r="C37" s="170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61">
        <v>22</v>
      </c>
      <c r="B38" s="171" t="s">
        <v>30</v>
      </c>
      <c r="C38" s="46" t="s">
        <v>165</v>
      </c>
      <c r="D38" s="68">
        <v>224</v>
      </c>
      <c r="E38" s="66" t="s">
        <v>30</v>
      </c>
      <c r="F38" s="166" t="s">
        <v>30</v>
      </c>
      <c r="G38" s="68">
        <v>96</v>
      </c>
      <c r="H38" s="169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61">
        <v>23</v>
      </c>
      <c r="B39" s="122">
        <v>20</v>
      </c>
      <c r="C39" s="179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61">
        <v>24</v>
      </c>
      <c r="B40" s="171" t="s">
        <v>30</v>
      </c>
      <c r="C40" s="168" t="s">
        <v>174</v>
      </c>
      <c r="D40" s="68">
        <v>165</v>
      </c>
      <c r="E40" s="166" t="s">
        <v>30</v>
      </c>
      <c r="F40" s="166" t="s">
        <v>30</v>
      </c>
      <c r="G40" s="68">
        <v>96</v>
      </c>
      <c r="H40" s="66">
        <v>6</v>
      </c>
      <c r="I40" s="66">
        <f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61">
        <v>25</v>
      </c>
      <c r="B41" s="122">
        <v>14</v>
      </c>
      <c r="C41" s="46" t="s">
        <v>162</v>
      </c>
      <c r="D41" s="68">
        <v>141</v>
      </c>
      <c r="E41" s="166">
        <v>768.43000000000006</v>
      </c>
      <c r="F41" s="89">
        <f>(D41-E41)/E41</f>
        <v>-0.81650898585427434</v>
      </c>
      <c r="G41" s="68">
        <v>25</v>
      </c>
      <c r="H41" s="166">
        <v>4</v>
      </c>
      <c r="I41" s="66">
        <f>G41/H41</f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61">
        <v>26</v>
      </c>
      <c r="B42" s="122">
        <v>24</v>
      </c>
      <c r="C42" s="174" t="s">
        <v>76</v>
      </c>
      <c r="D42" s="167">
        <v>140</v>
      </c>
      <c r="E42" s="68">
        <v>40</v>
      </c>
      <c r="F42" s="89">
        <f>(D42-E42)/E42</f>
        <v>2.5</v>
      </c>
      <c r="G42" s="68">
        <v>25</v>
      </c>
      <c r="H42" s="166">
        <v>3</v>
      </c>
      <c r="I42" s="66">
        <f>G42/H42</f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61">
        <v>27</v>
      </c>
      <c r="B43" s="171" t="s">
        <v>30</v>
      </c>
      <c r="C43" s="173" t="s">
        <v>93</v>
      </c>
      <c r="D43" s="167">
        <v>107</v>
      </c>
      <c r="E43" s="66" t="s">
        <v>30</v>
      </c>
      <c r="F43" s="166" t="s">
        <v>30</v>
      </c>
      <c r="G43" s="68">
        <v>25</v>
      </c>
      <c r="H43" s="169">
        <v>4</v>
      </c>
      <c r="I43" s="66">
        <f>G43/H43</f>
        <v>6.25</v>
      </c>
      <c r="J43" s="66">
        <v>1</v>
      </c>
      <c r="K43" s="66" t="s">
        <v>30</v>
      </c>
      <c r="L43" s="167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41" customFormat="1" ht="25.35" customHeight="1">
      <c r="A44" s="161">
        <v>28</v>
      </c>
      <c r="B44" s="181">
        <v>25</v>
      </c>
      <c r="C44" s="170" t="s">
        <v>44</v>
      </c>
      <c r="D44" s="167">
        <v>83</v>
      </c>
      <c r="E44" s="167">
        <v>35</v>
      </c>
      <c r="F44" s="172">
        <f>(D44-E44)/E44</f>
        <v>1.3714285714285714</v>
      </c>
      <c r="G44" s="167">
        <v>15</v>
      </c>
      <c r="H44" s="166">
        <v>3</v>
      </c>
      <c r="I44" s="166">
        <f>G44/H44</f>
        <v>5</v>
      </c>
      <c r="J44" s="166">
        <v>1</v>
      </c>
      <c r="K44" s="166">
        <v>11</v>
      </c>
      <c r="L44" s="167">
        <v>23278.42</v>
      </c>
      <c r="M44" s="167">
        <v>4216</v>
      </c>
      <c r="N44" s="164">
        <v>44316</v>
      </c>
      <c r="O44" s="162" t="s">
        <v>43</v>
      </c>
      <c r="P44" s="144"/>
      <c r="Q44" s="176"/>
      <c r="R44" s="176"/>
      <c r="S44" s="176"/>
      <c r="T44" s="176"/>
      <c r="U44" s="176"/>
      <c r="V44" s="177"/>
      <c r="W44" s="178"/>
      <c r="X44" s="143"/>
      <c r="Y44" s="177"/>
      <c r="Z44" s="178"/>
    </row>
    <row r="45" spans="1:26" s="141" customFormat="1" ht="25.35" customHeight="1">
      <c r="A45" s="161">
        <v>29</v>
      </c>
      <c r="B45" s="171" t="s">
        <v>30</v>
      </c>
      <c r="C45" s="170" t="s">
        <v>197</v>
      </c>
      <c r="D45" s="167">
        <v>22</v>
      </c>
      <c r="E45" s="166" t="s">
        <v>30</v>
      </c>
      <c r="F45" s="166" t="s">
        <v>30</v>
      </c>
      <c r="G45" s="167">
        <v>11</v>
      </c>
      <c r="H45" s="169">
        <v>2</v>
      </c>
      <c r="I45" s="166">
        <f>G45/H45</f>
        <v>5.5</v>
      </c>
      <c r="J45" s="166">
        <v>1</v>
      </c>
      <c r="K45" s="166" t="s">
        <v>30</v>
      </c>
      <c r="L45" s="167">
        <v>135921</v>
      </c>
      <c r="M45" s="167">
        <v>27989</v>
      </c>
      <c r="N45" s="164">
        <v>43896</v>
      </c>
      <c r="O45" s="162" t="s">
        <v>32</v>
      </c>
      <c r="P45" s="144"/>
      <c r="Q45" s="176"/>
      <c r="R45" s="176"/>
      <c r="S45" s="176"/>
      <c r="T45" s="176"/>
      <c r="U45" s="176"/>
      <c r="V45" s="177"/>
      <c r="W45" s="178"/>
      <c r="X45" s="178"/>
      <c r="Y45" s="177"/>
      <c r="Z45" s="143"/>
    </row>
    <row r="46" spans="1:26" ht="25.35" customHeight="1">
      <c r="A46" s="161">
        <v>30</v>
      </c>
      <c r="B46" s="171" t="s">
        <v>30</v>
      </c>
      <c r="C46" s="173" t="s">
        <v>66</v>
      </c>
      <c r="D46" s="68">
        <v>22</v>
      </c>
      <c r="E46" s="166" t="s">
        <v>30</v>
      </c>
      <c r="F46" s="166" t="s">
        <v>30</v>
      </c>
      <c r="G46" s="68">
        <v>8</v>
      </c>
      <c r="H46" s="169">
        <v>1</v>
      </c>
      <c r="I46" s="66">
        <f>G46/H46</f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41" customFormat="1" ht="25.35" customHeight="1">
      <c r="A47" s="148"/>
      <c r="B47" s="148"/>
      <c r="C47" s="163" t="s">
        <v>117</v>
      </c>
      <c r="D47" s="149">
        <f>SUM(D35:D46)</f>
        <v>152744.15</v>
      </c>
      <c r="E47" s="149">
        <f t="shared" ref="E47:G47" si="2">SUM(E35:E46)</f>
        <v>146794.14000000001</v>
      </c>
      <c r="F47" s="175">
        <f t="shared" ref="F45:F47" si="3">(D47-E47)/E47</f>
        <v>4.0533021277279729E-2</v>
      </c>
      <c r="G47" s="149">
        <f t="shared" si="2"/>
        <v>27142</v>
      </c>
      <c r="H47" s="149"/>
      <c r="I47" s="151"/>
      <c r="J47" s="150"/>
      <c r="K47" s="152"/>
      <c r="L47" s="153"/>
      <c r="M47" s="157"/>
      <c r="N47" s="154"/>
      <c r="O47" s="158"/>
      <c r="P47" s="144"/>
      <c r="R47" s="144"/>
    </row>
    <row r="48" spans="1:26" s="141" customFormat="1" ht="14.1" customHeight="1">
      <c r="A48" s="146"/>
      <c r="B48" s="155"/>
      <c r="C48" s="147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9"/>
      <c r="O48" s="145"/>
    </row>
    <row r="49" spans="1:26" ht="25.35" customHeight="1">
      <c r="A49" s="161">
        <v>31</v>
      </c>
      <c r="B49" s="171" t="s">
        <v>30</v>
      </c>
      <c r="C49" s="173" t="s">
        <v>134</v>
      </c>
      <c r="D49" s="68">
        <v>20</v>
      </c>
      <c r="E49" s="166" t="s">
        <v>30</v>
      </c>
      <c r="F49" s="166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61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152778.15</v>
      </c>
      <c r="E51" s="149">
        <f t="shared" ref="E51:G51" si="4">SUM(E47:E50)</f>
        <v>146823.14000000001</v>
      </c>
      <c r="F51" s="175">
        <f>(D51-E51)/E51</f>
        <v>4.0559069912276632E-2</v>
      </c>
      <c r="G51" s="149">
        <f t="shared" si="4"/>
        <v>27148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81</v>
      </c>
      <c r="E6" s="4" t="s">
        <v>63</v>
      </c>
      <c r="F6" s="139"/>
      <c r="G6" s="4" t="s">
        <v>81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73"/>
      <c r="E9" s="73"/>
      <c r="F9" s="138" t="s">
        <v>15</v>
      </c>
      <c r="G9" s="73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74" t="s">
        <v>82</v>
      </c>
      <c r="E10" s="74" t="s">
        <v>64</v>
      </c>
      <c r="F10" s="139"/>
      <c r="G10" s="74" t="s">
        <v>82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74" t="s">
        <v>14</v>
      </c>
      <c r="E11" s="4" t="s">
        <v>14</v>
      </c>
      <c r="F11" s="139"/>
      <c r="G11" s="74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75"/>
      <c r="E12" s="5" t="s">
        <v>2</v>
      </c>
      <c r="F12" s="140"/>
      <c r="G12" s="75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63</v>
      </c>
      <c r="E6" s="4" t="s">
        <v>54</v>
      </c>
      <c r="F6" s="139"/>
      <c r="G6" s="4" t="s">
        <v>63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70"/>
      <c r="E9" s="70"/>
      <c r="F9" s="138" t="s">
        <v>15</v>
      </c>
      <c r="G9" s="70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71" t="s">
        <v>64</v>
      </c>
      <c r="E10" s="71" t="s">
        <v>55</v>
      </c>
      <c r="F10" s="139"/>
      <c r="G10" s="71" t="s">
        <v>64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71" t="s">
        <v>14</v>
      </c>
      <c r="E11" s="4" t="s">
        <v>14</v>
      </c>
      <c r="F11" s="139"/>
      <c r="G11" s="71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72"/>
      <c r="E12" s="5" t="s">
        <v>2</v>
      </c>
      <c r="F12" s="140"/>
      <c r="G12" s="72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1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1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54</v>
      </c>
      <c r="E6" s="4" t="s">
        <v>37</v>
      </c>
      <c r="F6" s="139"/>
      <c r="G6" s="4" t="s">
        <v>54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29"/>
      <c r="E9" s="29"/>
      <c r="F9" s="138" t="s">
        <v>15</v>
      </c>
      <c r="G9" s="29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44" t="s">
        <v>55</v>
      </c>
      <c r="E10" s="47" t="s">
        <v>38</v>
      </c>
      <c r="F10" s="139"/>
      <c r="G10" s="48" t="s">
        <v>55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30" t="s">
        <v>14</v>
      </c>
      <c r="E11" s="4" t="s">
        <v>14</v>
      </c>
      <c r="F11" s="139"/>
      <c r="G11" s="30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11"/>
      <c r="T11" s="11"/>
      <c r="U11" s="7"/>
    </row>
    <row r="12" spans="1:26" ht="15.6" customHeight="1" thickBot="1">
      <c r="A12" s="136"/>
      <c r="B12" s="137"/>
      <c r="C12" s="140"/>
      <c r="D12" s="31"/>
      <c r="E12" s="5" t="s">
        <v>2</v>
      </c>
      <c r="F12" s="140"/>
      <c r="G12" s="31" t="s">
        <v>17</v>
      </c>
      <c r="H12" s="32"/>
      <c r="I12" s="140"/>
      <c r="J12" s="32"/>
      <c r="K12" s="32"/>
      <c r="L12" s="32"/>
      <c r="M12" s="32"/>
      <c r="N12" s="32"/>
      <c r="O12" s="140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178</v>
      </c>
      <c r="E6" s="4" t="s">
        <v>169</v>
      </c>
      <c r="F6" s="139"/>
      <c r="G6" s="4" t="s">
        <v>178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28"/>
      <c r="E9" s="128"/>
      <c r="F9" s="138" t="s">
        <v>15</v>
      </c>
      <c r="G9" s="128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129" t="s">
        <v>179</v>
      </c>
      <c r="E10" s="129" t="s">
        <v>170</v>
      </c>
      <c r="F10" s="139"/>
      <c r="G10" s="129" t="s">
        <v>179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29" t="s">
        <v>14</v>
      </c>
      <c r="E11" s="4" t="s">
        <v>14</v>
      </c>
      <c r="F11" s="139"/>
      <c r="G11" s="129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30"/>
      <c r="E12" s="5" t="s">
        <v>2</v>
      </c>
      <c r="F12" s="140"/>
      <c r="G12" s="130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 t="shared" ref="F13" si="0">(D13-E13)/E13</f>
        <v>-0.36887960576575091</v>
      </c>
      <c r="G13" s="68">
        <v>7240</v>
      </c>
      <c r="H13" s="66">
        <v>304</v>
      </c>
      <c r="I13" s="66">
        <f t="shared" ref="I13:I20" si="1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1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1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1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1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1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1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1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 t="shared" ref="E23:G23" si="2">SUM(E13:E22)</f>
        <v>139974.16</v>
      </c>
      <c r="F23" s="93">
        <f>(D23-E23)/E23</f>
        <v>-4.0069824316145142E-2</v>
      </c>
      <c r="G23" s="61">
        <f t="shared" si="2"/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3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3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3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3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3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3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3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3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 t="shared" ref="E35:G35" si="4">SUM(E23:E34)</f>
        <v>148639.69</v>
      </c>
      <c r="F35" s="93">
        <f>(D35-E35)/E35</f>
        <v>-9.2118733563020753E-3</v>
      </c>
      <c r="G35" s="61">
        <f t="shared" si="4"/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>G38/H38</f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 t="shared" ref="F39:F43" si="5">(D39-E39)/E39</f>
        <v>-0.46642417459429208</v>
      </c>
      <c r="G39" s="68">
        <v>20</v>
      </c>
      <c r="H39" s="66">
        <v>7</v>
      </c>
      <c r="I39" s="66">
        <f>G39/H39</f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 t="shared" si="5"/>
        <v>-0.8283261802575107</v>
      </c>
      <c r="G40" s="68">
        <v>8</v>
      </c>
      <c r="H40" s="66">
        <v>2</v>
      </c>
      <c r="I40" s="66">
        <f>G40/H40</f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 t="shared" si="5"/>
        <v>-0.43548387096774194</v>
      </c>
      <c r="G41" s="68">
        <v>7</v>
      </c>
      <c r="H41" s="66">
        <v>2</v>
      </c>
      <c r="I41" s="66">
        <f>G41/H41</f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 t="shared" si="5"/>
        <v>3.5714285714285712E-2</v>
      </c>
      <c r="G42" s="68">
        <v>5</v>
      </c>
      <c r="H42" s="66">
        <v>1</v>
      </c>
      <c r="I42" s="66">
        <f>G42/H42</f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 t="shared" si="5"/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169</v>
      </c>
      <c r="E6" s="4" t="s">
        <v>157</v>
      </c>
      <c r="F6" s="139"/>
      <c r="G6" s="4" t="s">
        <v>169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25"/>
      <c r="E9" s="125"/>
      <c r="F9" s="138" t="s">
        <v>15</v>
      </c>
      <c r="G9" s="125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126" t="s">
        <v>170</v>
      </c>
      <c r="E10" s="126" t="s">
        <v>158</v>
      </c>
      <c r="F10" s="139"/>
      <c r="G10" s="126" t="s">
        <v>170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26" t="s">
        <v>14</v>
      </c>
      <c r="E11" s="4" t="s">
        <v>14</v>
      </c>
      <c r="F11" s="139"/>
      <c r="G11" s="126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27"/>
      <c r="E12" s="5" t="s">
        <v>2</v>
      </c>
      <c r="F12" s="140"/>
      <c r="G12" s="127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 t="shared" ref="E23:G23" si="1">SUM(E13:E22)</f>
        <v>72296.030000000013</v>
      </c>
      <c r="F23" s="108">
        <f>(D23-E23)/E23</f>
        <v>1.0362102870655552</v>
      </c>
      <c r="G23" s="61">
        <f t="shared" si="1"/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2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2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2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2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2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2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2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2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2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2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 t="shared" ref="E35:G35" si="3">SUM(E23:E34)</f>
        <v>80629.430000000008</v>
      </c>
      <c r="F35" s="108">
        <f t="shared" ref="F35" si="4">(D35-E35)/E35</f>
        <v>0.90668965413745328</v>
      </c>
      <c r="G35" s="61">
        <f t="shared" si="3"/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5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5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5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5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5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5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5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5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5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 t="shared" ref="E47:G47" si="6">SUM(E35:E46)</f>
        <v>82071.570000000022</v>
      </c>
      <c r="F47" s="108">
        <f t="shared" ref="F47" si="7">(D47-E47)/E47</f>
        <v>0.88228761799000532</v>
      </c>
      <c r="G47" s="61">
        <f t="shared" si="6"/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157</v>
      </c>
      <c r="E6" s="4" t="s">
        <v>146</v>
      </c>
      <c r="F6" s="139"/>
      <c r="G6" s="4" t="s">
        <v>157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17"/>
      <c r="E9" s="117"/>
      <c r="F9" s="138" t="s">
        <v>15</v>
      </c>
      <c r="G9" s="117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>
      <c r="A10" s="136"/>
      <c r="B10" s="136"/>
      <c r="C10" s="139"/>
      <c r="D10" s="118" t="s">
        <v>158</v>
      </c>
      <c r="E10" s="118" t="s">
        <v>147</v>
      </c>
      <c r="F10" s="139"/>
      <c r="G10" s="118" t="s">
        <v>158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18" t="s">
        <v>14</v>
      </c>
      <c r="E11" s="4" t="s">
        <v>14</v>
      </c>
      <c r="F11" s="139"/>
      <c r="G11" s="118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19"/>
      <c r="E12" s="5" t="s">
        <v>2</v>
      </c>
      <c r="F12" s="140"/>
      <c r="G12" s="119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 t="shared" ref="E23:G23" si="1">SUM(E13:E22)</f>
        <v>101685.89</v>
      </c>
      <c r="F23" s="108">
        <f t="shared" ref="F23" si="2">(D23-E23)/E23</f>
        <v>-0.14783850542095872</v>
      </c>
      <c r="G23" s="61">
        <f t="shared" si="1"/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3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3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3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3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3"/>
        <v>-0.70260725824629955</v>
      </c>
      <c r="G30" s="68">
        <v>84</v>
      </c>
      <c r="H30" s="66">
        <v>13</v>
      </c>
      <c r="I30" s="66">
        <f t="shared" ref="I30:I33" si="4"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3"/>
        <v>-0.4262567440267192</v>
      </c>
      <c r="G31" s="68">
        <v>64</v>
      </c>
      <c r="H31" s="66">
        <v>11</v>
      </c>
      <c r="I31" s="66">
        <f t="shared" si="4"/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3"/>
        <v>7.4758710943890153E-2</v>
      </c>
      <c r="G32" s="68">
        <v>199</v>
      </c>
      <c r="H32" s="66">
        <v>13</v>
      </c>
      <c r="I32" s="66">
        <f t="shared" si="4"/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3"/>
        <v>0.14910394265232982</v>
      </c>
      <c r="G33" s="68">
        <v>73</v>
      </c>
      <c r="H33" s="66">
        <v>5</v>
      </c>
      <c r="I33" s="66">
        <f t="shared" si="4"/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 t="shared" ref="E35:G35" si="5">SUM(E23:E34)</f>
        <v>120402.34999999999</v>
      </c>
      <c r="F35" s="108">
        <f>(D35-E35)/E35</f>
        <v>-0.23263432981166887</v>
      </c>
      <c r="G35" s="61">
        <f t="shared" si="5"/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6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6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6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6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6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6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 t="shared" ref="E47:G47" si="7">SUM(E35:E46)</f>
        <v>123010.35999999999</v>
      </c>
      <c r="F47" s="108">
        <f>(D47-E47)/E47</f>
        <v>-0.23941438753613911</v>
      </c>
      <c r="G47" s="61">
        <f t="shared" si="7"/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 t="shared" ref="E52:G52" si="8">SUM(E47:E51)</f>
        <v>123758.35999999999</v>
      </c>
      <c r="F52" s="93">
        <f>(D52-E52)/E52</f>
        <v>-0.24395483262706444</v>
      </c>
      <c r="G52" s="61">
        <f t="shared" si="8"/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R28" sqref="R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146</v>
      </c>
      <c r="E6" s="4" t="s">
        <v>139</v>
      </c>
      <c r="F6" s="139"/>
      <c r="G6" s="4" t="s">
        <v>146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14"/>
      <c r="E9" s="114"/>
      <c r="F9" s="138" t="s">
        <v>15</v>
      </c>
      <c r="G9" s="114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>
      <c r="A10" s="136"/>
      <c r="B10" s="136"/>
      <c r="C10" s="139"/>
      <c r="D10" s="115" t="s">
        <v>147</v>
      </c>
      <c r="E10" s="115" t="s">
        <v>140</v>
      </c>
      <c r="F10" s="139"/>
      <c r="G10" s="115" t="s">
        <v>147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15" t="s">
        <v>14</v>
      </c>
      <c r="E11" s="4" t="s">
        <v>14</v>
      </c>
      <c r="F11" s="139"/>
      <c r="G11" s="115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16"/>
      <c r="E12" s="5" t="s">
        <v>2</v>
      </c>
      <c r="F12" s="140"/>
      <c r="G12" s="116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t="shared" ref="F35" ca="1" si="2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3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3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3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3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3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3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3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3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3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t="shared" ref="F47" ca="1" si="4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t="shared" ref="E52:G52" ca="1" si="5">SUM(E47:E51)</f>
        <v>91227.590000000026</v>
      </c>
      <c r="F52" s="108">
        <f ca="1">(D52-E52)/E52</f>
        <v>0.38389833601874124</v>
      </c>
      <c r="G52" s="61">
        <f t="shared" ca="1" si="5"/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139</v>
      </c>
      <c r="E6" s="4" t="s">
        <v>128</v>
      </c>
      <c r="F6" s="139"/>
      <c r="G6" s="4" t="s">
        <v>139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11"/>
      <c r="E9" s="111"/>
      <c r="F9" s="138" t="s">
        <v>15</v>
      </c>
      <c r="G9" s="111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112" t="s">
        <v>140</v>
      </c>
      <c r="E10" s="112" t="s">
        <v>131</v>
      </c>
      <c r="F10" s="139"/>
      <c r="G10" s="112" t="s">
        <v>140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12" t="s">
        <v>14</v>
      </c>
      <c r="E11" s="4" t="s">
        <v>14</v>
      </c>
      <c r="F11" s="139"/>
      <c r="G11" s="112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13"/>
      <c r="E12" s="5" t="s">
        <v>2</v>
      </c>
      <c r="F12" s="140"/>
      <c r="G12" s="113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 t="shared" ref="E23:G23" si="1">SUM(E13:E22)</f>
        <v>80241.570000000007</v>
      </c>
      <c r="F23" s="108">
        <f>(D23-E23)/E23</f>
        <v>6.9658532354239758E-2</v>
      </c>
      <c r="G23" s="61">
        <f t="shared" si="1"/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2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2"/>
        <v>-0.74819972604526774</v>
      </c>
      <c r="G28" s="68">
        <v>170</v>
      </c>
      <c r="H28" s="50">
        <v>54</v>
      </c>
      <c r="I28" s="66">
        <f t="shared" ref="I28:I33" si="3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2"/>
        <v>-0.56800060748728076</v>
      </c>
      <c r="G29" s="68">
        <v>159</v>
      </c>
      <c r="H29" s="66">
        <v>26</v>
      </c>
      <c r="I29" s="66">
        <f t="shared" si="3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2"/>
        <v>0.42424242424242425</v>
      </c>
      <c r="G30" s="68">
        <v>131</v>
      </c>
      <c r="H30" s="66">
        <v>2</v>
      </c>
      <c r="I30" s="66">
        <f t="shared" si="3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2"/>
        <v>-0.6627546685768545</v>
      </c>
      <c r="G31" s="68">
        <v>70</v>
      </c>
      <c r="H31" s="66">
        <v>19</v>
      </c>
      <c r="I31" s="66">
        <f t="shared" si="3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2"/>
        <v>-0.47676767676767678</v>
      </c>
      <c r="G32" s="68">
        <v>75</v>
      </c>
      <c r="H32" s="66">
        <v>10</v>
      </c>
      <c r="I32" s="66">
        <f t="shared" si="3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2"/>
        <v>-0.67772069126576362</v>
      </c>
      <c r="G33" s="68">
        <v>65</v>
      </c>
      <c r="H33" s="66">
        <v>19</v>
      </c>
      <c r="I33" s="66">
        <f t="shared" si="3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2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2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4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4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4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4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4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4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 t="shared" ref="F59:F63" si="5"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 t="shared" si="5"/>
        <v>-0.12282370194583606</v>
      </c>
      <c r="G63" s="61">
        <f t="shared" ref="G63" si="6"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128</v>
      </c>
      <c r="E6" s="4" t="s">
        <v>103</v>
      </c>
      <c r="F6" s="139"/>
      <c r="G6" s="4" t="s">
        <v>128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04"/>
      <c r="E9" s="104"/>
      <c r="F9" s="138" t="s">
        <v>15</v>
      </c>
      <c r="G9" s="104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 ht="21.6">
      <c r="A10" s="136"/>
      <c r="B10" s="136"/>
      <c r="C10" s="139"/>
      <c r="D10" s="105" t="s">
        <v>131</v>
      </c>
      <c r="E10" s="107" t="s">
        <v>104</v>
      </c>
      <c r="F10" s="139"/>
      <c r="G10" s="107" t="s">
        <v>131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05" t="s">
        <v>14</v>
      </c>
      <c r="E11" s="4" t="s">
        <v>14</v>
      </c>
      <c r="F11" s="139"/>
      <c r="G11" s="105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06"/>
      <c r="E12" s="5" t="s">
        <v>2</v>
      </c>
      <c r="F12" s="140"/>
      <c r="G12" s="106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 t="shared" ref="E23:G23" si="1">SUM(E13:E22)</f>
        <v>64826.37</v>
      </c>
      <c r="F23" s="108">
        <f>(D23-E23)/E23</f>
        <v>0.45543996987645607</v>
      </c>
      <c r="G23" s="61">
        <f t="shared" si="1"/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2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2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2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2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2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2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 t="shared" ref="E35:G35" si="3">SUM(E23:E34)</f>
        <v>91891.75</v>
      </c>
      <c r="F35" s="108">
        <f t="shared" si="2"/>
        <v>0.18992281679258488</v>
      </c>
      <c r="G35" s="61">
        <f t="shared" si="3"/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4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4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4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4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4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4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4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4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4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 t="shared" ref="E47:G47" si="5">SUM(E35:E46)</f>
        <v>99116.700000000012</v>
      </c>
      <c r="F47" s="108">
        <f t="shared" si="4"/>
        <v>0.15376066798026986</v>
      </c>
      <c r="G47" s="61">
        <f t="shared" si="5"/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 t="shared" ref="E53" si="6">SUM(E47:E52)</f>
        <v>101028.42000000001</v>
      </c>
      <c r="F53" s="108">
        <f t="shared" ref="F53" si="7">(D53-E53)/E53</f>
        <v>0.13490936510736307</v>
      </c>
      <c r="G53" s="61">
        <f t="shared" ref="G53" si="8"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103</v>
      </c>
      <c r="E6" s="4" t="s">
        <v>95</v>
      </c>
      <c r="F6" s="139"/>
      <c r="G6" s="4" t="s">
        <v>103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101"/>
      <c r="E9" s="101"/>
      <c r="F9" s="138" t="s">
        <v>15</v>
      </c>
      <c r="G9" s="101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>
      <c r="A10" s="136"/>
      <c r="B10" s="136"/>
      <c r="C10" s="139"/>
      <c r="D10" s="102" t="s">
        <v>104</v>
      </c>
      <c r="E10" s="102" t="s">
        <v>96</v>
      </c>
      <c r="F10" s="139"/>
      <c r="G10" s="102" t="s">
        <v>104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102" t="s">
        <v>14</v>
      </c>
      <c r="E11" s="4" t="s">
        <v>14</v>
      </c>
      <c r="F11" s="139"/>
      <c r="G11" s="102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103"/>
      <c r="E12" s="5" t="s">
        <v>2</v>
      </c>
      <c r="F12" s="140"/>
      <c r="G12" s="103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 t="shared" ref="F23" si="0"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1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1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1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1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1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1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 t="shared" ref="E35:G35" si="2">SUM(E23:E34)</f>
        <v>89563.96</v>
      </c>
      <c r="F35" s="108">
        <f>(D35-E35)/E35</f>
        <v>0.18577048178754055</v>
      </c>
      <c r="G35" s="61">
        <f t="shared" si="2"/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3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3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3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3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3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3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3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 t="shared" ref="E47:G47" si="4">SUM(E35:E46)</f>
        <v>94112.98000000001</v>
      </c>
      <c r="F47" s="108">
        <f t="shared" si="3"/>
        <v>0.14995880483223467</v>
      </c>
      <c r="G47" s="61">
        <f t="shared" si="4"/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 t="shared" ref="E50:G50" si="5">SUM(E47:E49)</f>
        <v>95221.180000000008</v>
      </c>
      <c r="F50" s="108">
        <f>(D50-E50)/E50</f>
        <v>0.13669196285952365</v>
      </c>
      <c r="G50" s="61">
        <f t="shared" si="5"/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5"/>
      <c r="B5" s="135"/>
      <c r="C5" s="138" t="s">
        <v>0</v>
      </c>
      <c r="D5" s="3"/>
      <c r="E5" s="3"/>
      <c r="F5" s="138" t="s">
        <v>3</v>
      </c>
      <c r="G5" s="3"/>
      <c r="H5" s="138" t="s">
        <v>5</v>
      </c>
      <c r="I5" s="138" t="s">
        <v>6</v>
      </c>
      <c r="J5" s="138" t="s">
        <v>7</v>
      </c>
      <c r="K5" s="138" t="s">
        <v>8</v>
      </c>
      <c r="L5" s="138" t="s">
        <v>10</v>
      </c>
      <c r="M5" s="138" t="s">
        <v>9</v>
      </c>
      <c r="N5" s="138" t="s">
        <v>11</v>
      </c>
      <c r="O5" s="138" t="s">
        <v>12</v>
      </c>
    </row>
    <row r="6" spans="1:26">
      <c r="A6" s="136"/>
      <c r="B6" s="136"/>
      <c r="C6" s="139"/>
      <c r="D6" s="4" t="s">
        <v>95</v>
      </c>
      <c r="E6" s="4" t="s">
        <v>81</v>
      </c>
      <c r="F6" s="139"/>
      <c r="G6" s="4" t="s">
        <v>95</v>
      </c>
      <c r="H6" s="139"/>
      <c r="I6" s="139"/>
      <c r="J6" s="139"/>
      <c r="K6" s="139"/>
      <c r="L6" s="139"/>
      <c r="M6" s="139"/>
      <c r="N6" s="139"/>
      <c r="O6" s="139"/>
    </row>
    <row r="7" spans="1:26">
      <c r="A7" s="136"/>
      <c r="B7" s="136"/>
      <c r="C7" s="139"/>
      <c r="D7" s="4" t="s">
        <v>1</v>
      </c>
      <c r="E7" s="4" t="s">
        <v>1</v>
      </c>
      <c r="F7" s="139"/>
      <c r="G7" s="4" t="s">
        <v>4</v>
      </c>
      <c r="H7" s="139"/>
      <c r="I7" s="139"/>
      <c r="J7" s="139"/>
      <c r="K7" s="139"/>
      <c r="L7" s="139"/>
      <c r="M7" s="139"/>
      <c r="N7" s="139"/>
      <c r="O7" s="139"/>
    </row>
    <row r="8" spans="1:26" ht="18" customHeight="1" thickBot="1">
      <c r="A8" s="137"/>
      <c r="B8" s="137"/>
      <c r="C8" s="140"/>
      <c r="D8" s="5" t="s">
        <v>2</v>
      </c>
      <c r="E8" s="5" t="s">
        <v>2</v>
      </c>
      <c r="F8" s="140"/>
      <c r="G8" s="6"/>
      <c r="H8" s="140"/>
      <c r="I8" s="140"/>
      <c r="J8" s="140"/>
      <c r="K8" s="140"/>
      <c r="L8" s="140"/>
      <c r="M8" s="140"/>
      <c r="N8" s="140"/>
      <c r="O8" s="140"/>
      <c r="R8" s="8"/>
    </row>
    <row r="9" spans="1:26" ht="15" customHeight="1">
      <c r="A9" s="135"/>
      <c r="B9" s="135"/>
      <c r="C9" s="138" t="s">
        <v>13</v>
      </c>
      <c r="D9" s="81"/>
      <c r="E9" s="81"/>
      <c r="F9" s="138" t="s">
        <v>15</v>
      </c>
      <c r="G9" s="81"/>
      <c r="H9" s="9" t="s">
        <v>18</v>
      </c>
      <c r="I9" s="13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8" t="s">
        <v>26</v>
      </c>
      <c r="R9" s="8"/>
    </row>
    <row r="10" spans="1:26">
      <c r="A10" s="136"/>
      <c r="B10" s="136"/>
      <c r="C10" s="139"/>
      <c r="D10" s="82" t="s">
        <v>96</v>
      </c>
      <c r="E10" s="82" t="s">
        <v>82</v>
      </c>
      <c r="F10" s="139"/>
      <c r="G10" s="82" t="s">
        <v>96</v>
      </c>
      <c r="H10" s="4" t="s">
        <v>17</v>
      </c>
      <c r="I10" s="13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9"/>
      <c r="R10" s="8"/>
    </row>
    <row r="11" spans="1:26">
      <c r="A11" s="136"/>
      <c r="B11" s="136"/>
      <c r="C11" s="139"/>
      <c r="D11" s="82" t="s">
        <v>14</v>
      </c>
      <c r="E11" s="4" t="s">
        <v>14</v>
      </c>
      <c r="F11" s="139"/>
      <c r="G11" s="82" t="s">
        <v>16</v>
      </c>
      <c r="H11" s="6"/>
      <c r="I11" s="139"/>
      <c r="J11" s="6"/>
      <c r="K11" s="6"/>
      <c r="L11" s="12" t="s">
        <v>2</v>
      </c>
      <c r="M11" s="4" t="s">
        <v>17</v>
      </c>
      <c r="N11" s="6"/>
      <c r="O11" s="139"/>
      <c r="R11" s="60"/>
      <c r="T11" s="60"/>
      <c r="U11" s="59"/>
    </row>
    <row r="12" spans="1:26" ht="15.6" customHeight="1" thickBot="1">
      <c r="A12" s="136"/>
      <c r="B12" s="137"/>
      <c r="C12" s="140"/>
      <c r="D12" s="83"/>
      <c r="E12" s="5" t="s">
        <v>2</v>
      </c>
      <c r="F12" s="140"/>
      <c r="G12" s="83" t="s">
        <v>17</v>
      </c>
      <c r="H12" s="32"/>
      <c r="I12" s="140"/>
      <c r="J12" s="32"/>
      <c r="K12" s="32"/>
      <c r="L12" s="32"/>
      <c r="M12" s="32"/>
      <c r="N12" s="32"/>
      <c r="O12" s="140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1">SUM(E13:E22)</f>
        <v>91030.640000000014</v>
      </c>
      <c r="F23" s="93">
        <f t="shared" ref="F23" si="2">(D23-E23)/E23</f>
        <v>-5.8738793883026774E-2</v>
      </c>
      <c r="G23" s="61">
        <f t="shared" si="1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 t="shared" ref="I41" si="3"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 t="shared" ref="F42" si="4"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2021-07-16T14:26:36Z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