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ste.Bulyte\OneDrive - EIMIN\Darbalaukis\LKC\Savaitgalio\"/>
    </mc:Choice>
  </mc:AlternateContent>
  <xr:revisionPtr revIDLastSave="0" documentId="13_ncr:1_{E22E58B5-22D4-40D1-8EFB-A257D46B3E84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7.23-07.25" sheetId="13" r:id="rId1"/>
    <sheet name="07.16-07.18" sheetId="12" r:id="rId2"/>
    <sheet name="07.09-07.11" sheetId="11" r:id="rId3"/>
    <sheet name="07.02-07.04" sheetId="10" r:id="rId4"/>
    <sheet name="06.25-06.27" sheetId="9" r:id="rId5"/>
    <sheet name="06.18-06.20" sheetId="8" r:id="rId6"/>
    <sheet name="06.11-06.13" sheetId="7" r:id="rId7"/>
    <sheet name="06.04-06.06" sheetId="6" r:id="rId8"/>
    <sheet name="05.28-05.30" sheetId="5" r:id="rId9"/>
    <sheet name="05.21-05.23" sheetId="4" r:id="rId10"/>
    <sheet name="05.14-05.16" sheetId="3" r:id="rId11"/>
    <sheet name="05.07-05.09" sheetId="2" r:id="rId12"/>
    <sheet name="04.30-05.02" sheetId="1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1" i="13" l="1"/>
  <c r="E51" i="13"/>
  <c r="G51" i="13"/>
  <c r="D51" i="13"/>
  <c r="F47" i="13"/>
  <c r="E47" i="13"/>
  <c r="G47" i="13"/>
  <c r="D47" i="13"/>
  <c r="F35" i="13"/>
  <c r="E35" i="13"/>
  <c r="G35" i="13"/>
  <c r="D35" i="13"/>
  <c r="F23" i="13"/>
  <c r="E23" i="13"/>
  <c r="G23" i="13"/>
  <c r="D23" i="13"/>
  <c r="I39" i="13"/>
  <c r="I43" i="13"/>
  <c r="I19" i="13"/>
  <c r="I16" i="13"/>
  <c r="I13" i="13"/>
  <c r="I49" i="13"/>
  <c r="I45" i="13"/>
  <c r="I42" i="13"/>
  <c r="F20" i="13"/>
  <c r="F21" i="13"/>
  <c r="F25" i="13"/>
  <c r="F26" i="13"/>
  <c r="F28" i="13"/>
  <c r="F27" i="13"/>
  <c r="F32" i="13"/>
  <c r="F29" i="13"/>
  <c r="F46" i="13"/>
  <c r="F22" i="13"/>
  <c r="F31" i="13"/>
  <c r="F33" i="13"/>
  <c r="F30" i="13"/>
  <c r="F34" i="13"/>
  <c r="F44" i="13"/>
  <c r="F40" i="13"/>
  <c r="F37" i="13"/>
  <c r="F41" i="13"/>
  <c r="F38" i="13"/>
  <c r="F14" i="13"/>
  <c r="F15" i="13"/>
  <c r="F18" i="13"/>
  <c r="I38" i="13"/>
  <c r="I37" i="13"/>
  <c r="I40" i="13"/>
  <c r="I44" i="13"/>
  <c r="I34" i="13"/>
  <c r="I31" i="13"/>
  <c r="I22" i="13"/>
  <c r="I46" i="13"/>
  <c r="I29" i="13"/>
  <c r="I32" i="13"/>
  <c r="I27" i="13"/>
  <c r="I28" i="13"/>
  <c r="I26" i="13"/>
  <c r="I25" i="13"/>
  <c r="I21" i="13"/>
  <c r="I20" i="13"/>
  <c r="I17" i="13"/>
  <c r="F17" i="13"/>
  <c r="I18" i="13"/>
  <c r="I15" i="13"/>
  <c r="I14" i="13"/>
  <c r="D47" i="12"/>
  <c r="F35" i="12"/>
  <c r="E35" i="12"/>
  <c r="G35" i="12"/>
  <c r="D35" i="12"/>
  <c r="F32" i="12"/>
  <c r="E23" i="12"/>
  <c r="G23" i="12"/>
  <c r="D23" i="12"/>
  <c r="I22" i="12"/>
  <c r="F23" i="12" l="1"/>
  <c r="I39" i="12"/>
  <c r="I42" i="12"/>
  <c r="I43" i="12"/>
  <c r="I46" i="12"/>
  <c r="I25" i="12"/>
  <c r="I14" i="12"/>
  <c r="I13" i="12"/>
  <c r="F20" i="12" l="1"/>
  <c r="F19" i="12"/>
  <c r="F18" i="12"/>
  <c r="F26" i="12"/>
  <c r="F27" i="12"/>
  <c r="F38" i="12"/>
  <c r="F21" i="12"/>
  <c r="F28" i="12"/>
  <c r="F29" i="12"/>
  <c r="F31" i="12"/>
  <c r="F40" i="12"/>
  <c r="F30" i="12"/>
  <c r="F33" i="12"/>
  <c r="F34" i="12"/>
  <c r="F44" i="12"/>
  <c r="F37" i="12"/>
  <c r="F41" i="12"/>
  <c r="F45" i="12"/>
  <c r="F15" i="12"/>
  <c r="F16" i="12"/>
  <c r="I45" i="12"/>
  <c r="I41" i="12"/>
  <c r="I37" i="12"/>
  <c r="I44" i="12"/>
  <c r="I34" i="12"/>
  <c r="I33" i="12"/>
  <c r="I30" i="12"/>
  <c r="I29" i="12"/>
  <c r="I28" i="12"/>
  <c r="I21" i="12"/>
  <c r="I38" i="12"/>
  <c r="I27" i="12"/>
  <c r="I26" i="12"/>
  <c r="I18" i="12"/>
  <c r="I19" i="12"/>
  <c r="I20" i="12"/>
  <c r="I17" i="12"/>
  <c r="F17" i="12"/>
  <c r="I16" i="12"/>
  <c r="I15" i="12"/>
  <c r="F45" i="11"/>
  <c r="E45" i="11"/>
  <c r="G45" i="11"/>
  <c r="D45" i="11"/>
  <c r="F35" i="11"/>
  <c r="E35" i="11"/>
  <c r="G35" i="11"/>
  <c r="D35" i="11"/>
  <c r="F23" i="11"/>
  <c r="E23" i="11"/>
  <c r="G23" i="11"/>
  <c r="D23" i="11"/>
  <c r="I40" i="11"/>
  <c r="I33" i="11"/>
  <c r="I42" i="11"/>
  <c r="I43" i="11"/>
  <c r="I13" i="11"/>
  <c r="I20" i="11"/>
  <c r="F35" i="10"/>
  <c r="E35" i="10"/>
  <c r="G35" i="10"/>
  <c r="D35" i="10"/>
  <c r="F15" i="11" l="1"/>
  <c r="F16" i="11"/>
  <c r="F17" i="11"/>
  <c r="F22" i="11"/>
  <c r="F18" i="11"/>
  <c r="F21" i="11"/>
  <c r="F19" i="11"/>
  <c r="F25" i="11"/>
  <c r="F27" i="11"/>
  <c r="F26" i="11"/>
  <c r="F28" i="11"/>
  <c r="F37" i="11"/>
  <c r="F38" i="11"/>
  <c r="F29" i="11"/>
  <c r="F30" i="11"/>
  <c r="F32" i="11"/>
  <c r="F34" i="11"/>
  <c r="F31" i="11"/>
  <c r="F39" i="11"/>
  <c r="F41" i="11"/>
  <c r="F44" i="11"/>
  <c r="I44" i="11"/>
  <c r="I41" i="11"/>
  <c r="I39" i="11"/>
  <c r="I34" i="11"/>
  <c r="I32" i="11"/>
  <c r="I30" i="11"/>
  <c r="I29" i="11"/>
  <c r="I38" i="11"/>
  <c r="I37" i="11"/>
  <c r="I26" i="11"/>
  <c r="I25" i="11"/>
  <c r="I19" i="11"/>
  <c r="I21" i="11"/>
  <c r="I18" i="11"/>
  <c r="I22" i="11"/>
  <c r="I17" i="11"/>
  <c r="I16" i="11"/>
  <c r="I15" i="11"/>
  <c r="I14" i="11"/>
  <c r="F14" i="11"/>
  <c r="F34" i="10"/>
  <c r="F23" i="10" l="1"/>
  <c r="E23" i="10"/>
  <c r="G23" i="10"/>
  <c r="D23" i="10"/>
  <c r="I27" i="10"/>
  <c r="I15" i="10"/>
  <c r="I14" i="10"/>
  <c r="I21" i="10"/>
  <c r="I19" i="10"/>
  <c r="I42" i="10"/>
  <c r="I37" i="10"/>
  <c r="F18" i="10"/>
  <c r="F20" i="10"/>
  <c r="F25" i="10"/>
  <c r="F28" i="10"/>
  <c r="F30" i="10"/>
  <c r="F29" i="10"/>
  <c r="F31" i="10"/>
  <c r="F33" i="10"/>
  <c r="F41" i="10"/>
  <c r="F38" i="10"/>
  <c r="F32" i="10"/>
  <c r="F39" i="10"/>
  <c r="F40" i="10"/>
  <c r="F13" i="10"/>
  <c r="F16" i="10"/>
  <c r="F17" i="10"/>
  <c r="I40" i="10"/>
  <c r="I39" i="10"/>
  <c r="I32" i="10"/>
  <c r="I38" i="10"/>
  <c r="I41" i="10"/>
  <c r="I33" i="10"/>
  <c r="I31" i="10"/>
  <c r="I29" i="10"/>
  <c r="I30" i="10"/>
  <c r="I28" i="10"/>
  <c r="I25" i="10"/>
  <c r="I20" i="10"/>
  <c r="I18" i="10"/>
  <c r="F22" i="10"/>
  <c r="I17" i="10"/>
  <c r="I16" i="10"/>
  <c r="I13" i="10"/>
  <c r="I31" i="9"/>
  <c r="F37" i="9" l="1"/>
  <c r="E45" i="9" l="1"/>
  <c r="G45" i="9"/>
  <c r="D45" i="9"/>
  <c r="F35" i="9"/>
  <c r="E35" i="9"/>
  <c r="G35" i="9"/>
  <c r="D35" i="9"/>
  <c r="F23" i="9"/>
  <c r="E23" i="9"/>
  <c r="G23" i="9"/>
  <c r="D23" i="9"/>
  <c r="I21" i="9"/>
  <c r="F45" i="9" l="1"/>
  <c r="I30" i="9"/>
  <c r="I41" i="9"/>
  <c r="I44" i="9"/>
  <c r="I14" i="9"/>
  <c r="I13" i="9"/>
  <c r="I29" i="9"/>
  <c r="I34" i="9"/>
  <c r="F17" i="9"/>
  <c r="F20" i="9"/>
  <c r="F26" i="9"/>
  <c r="F25" i="9"/>
  <c r="F22" i="9"/>
  <c r="F32" i="9"/>
  <c r="F28" i="9"/>
  <c r="F43" i="9"/>
  <c r="F39" i="9"/>
  <c r="F33" i="9"/>
  <c r="F38" i="9"/>
  <c r="F40" i="9"/>
  <c r="F42" i="9"/>
  <c r="F16" i="9"/>
  <c r="F18" i="9"/>
  <c r="F15" i="9"/>
  <c r="I27" i="9"/>
  <c r="I42" i="9"/>
  <c r="I40" i="9"/>
  <c r="I38" i="9"/>
  <c r="I33" i="9"/>
  <c r="I39" i="9"/>
  <c r="I43" i="9"/>
  <c r="I28" i="9"/>
  <c r="I32" i="9"/>
  <c r="I22" i="9"/>
  <c r="I25" i="9"/>
  <c r="I26" i="9"/>
  <c r="I20" i="9"/>
  <c r="I17" i="9"/>
  <c r="I19" i="9"/>
  <c r="F19" i="9"/>
  <c r="I15" i="9"/>
  <c r="I18" i="9"/>
  <c r="F46" i="8" l="1"/>
  <c r="E46" i="8"/>
  <c r="G46" i="8"/>
  <c r="D46" i="8"/>
  <c r="F35" i="8"/>
  <c r="E35" i="8"/>
  <c r="G35" i="8"/>
  <c r="D35" i="8"/>
  <c r="F23" i="8"/>
  <c r="E23" i="8"/>
  <c r="G23" i="8"/>
  <c r="D23" i="8"/>
  <c r="I39" i="8" l="1"/>
  <c r="I37" i="8"/>
  <c r="I41" i="8"/>
  <c r="I40" i="8"/>
  <c r="I19" i="8"/>
  <c r="I18" i="8"/>
  <c r="F14" i="8"/>
  <c r="F17" i="8"/>
  <c r="F16" i="8"/>
  <c r="F20" i="8"/>
  <c r="F21" i="8"/>
  <c r="F29" i="8"/>
  <c r="F22" i="8"/>
  <c r="F28" i="8"/>
  <c r="F25" i="8"/>
  <c r="F26" i="8"/>
  <c r="F38" i="8"/>
  <c r="F44" i="8"/>
  <c r="F32" i="8"/>
  <c r="F34" i="8"/>
  <c r="F31" i="8"/>
  <c r="F33" i="8"/>
  <c r="F45" i="8"/>
  <c r="F30" i="8"/>
  <c r="F27" i="8"/>
  <c r="F42" i="8"/>
  <c r="I42" i="8"/>
  <c r="I27" i="8"/>
  <c r="I45" i="8"/>
  <c r="I33" i="8"/>
  <c r="I31" i="8"/>
  <c r="I34" i="8"/>
  <c r="I32" i="8"/>
  <c r="I44" i="8"/>
  <c r="I38" i="8"/>
  <c r="I26" i="8"/>
  <c r="I25" i="8"/>
  <c r="I22" i="8"/>
  <c r="I29" i="8"/>
  <c r="I21" i="8"/>
  <c r="I20" i="8"/>
  <c r="I16" i="8"/>
  <c r="I17" i="8"/>
  <c r="I14" i="8"/>
  <c r="I15" i="8"/>
  <c r="F15" i="8"/>
  <c r="D46" i="7" l="1"/>
  <c r="F35" i="7"/>
  <c r="E35" i="7"/>
  <c r="G35" i="7"/>
  <c r="D35" i="7"/>
  <c r="I30" i="7"/>
  <c r="F30" i="7"/>
  <c r="F41" i="7" l="1"/>
  <c r="I41" i="7"/>
  <c r="F57" i="6"/>
  <c r="E57" i="6"/>
  <c r="G57" i="6"/>
  <c r="D57" i="6"/>
  <c r="I56" i="6"/>
  <c r="F23" i="7" l="1"/>
  <c r="E23" i="7"/>
  <c r="G23" i="7"/>
  <c r="D23" i="7"/>
  <c r="I27" i="7"/>
  <c r="I37" i="7"/>
  <c r="I39" i="7"/>
  <c r="I42" i="7"/>
  <c r="I19" i="7"/>
  <c r="I14" i="7"/>
  <c r="F17" i="7"/>
  <c r="F18" i="7"/>
  <c r="F20" i="7"/>
  <c r="F26" i="7"/>
  <c r="F22" i="7"/>
  <c r="F38" i="7"/>
  <c r="F25" i="7"/>
  <c r="F21" i="7"/>
  <c r="F29" i="7"/>
  <c r="F28" i="7"/>
  <c r="F31" i="7"/>
  <c r="F32" i="7"/>
  <c r="F34" i="7"/>
  <c r="F33" i="7"/>
  <c r="F44" i="7"/>
  <c r="F45" i="7"/>
  <c r="F40" i="7"/>
  <c r="F43" i="7"/>
  <c r="F13" i="7"/>
  <c r="F15" i="7"/>
  <c r="I43" i="7"/>
  <c r="I40" i="7"/>
  <c r="I45" i="7"/>
  <c r="I44" i="7"/>
  <c r="I33" i="7"/>
  <c r="I32" i="7"/>
  <c r="I31" i="7"/>
  <c r="I28" i="7"/>
  <c r="I29" i="7"/>
  <c r="I25" i="7"/>
  <c r="I38" i="7"/>
  <c r="I22" i="7"/>
  <c r="I26" i="7"/>
  <c r="I20" i="7"/>
  <c r="I18" i="7"/>
  <c r="I17" i="7"/>
  <c r="I16" i="7"/>
  <c r="F16" i="7"/>
  <c r="I15" i="7"/>
  <c r="I13" i="7"/>
  <c r="F47" i="6"/>
  <c r="E47" i="6"/>
  <c r="G47" i="6"/>
  <c r="D47" i="6"/>
  <c r="F35" i="6"/>
  <c r="G35" i="6"/>
  <c r="E35" i="6"/>
  <c r="D35" i="6"/>
  <c r="F23" i="6"/>
  <c r="E23" i="6"/>
  <c r="G23" i="6"/>
  <c r="D23" i="6"/>
  <c r="I29" i="6"/>
  <c r="I37" i="6"/>
  <c r="I51" i="6"/>
  <c r="I45" i="6"/>
  <c r="I21" i="6"/>
  <c r="I13" i="6"/>
  <c r="I19" i="6"/>
  <c r="I34" i="6"/>
  <c r="I41" i="6"/>
  <c r="I44" i="6"/>
  <c r="I53" i="6"/>
  <c r="I55" i="6"/>
  <c r="I14" i="6"/>
  <c r="F17" i="6"/>
  <c r="F18" i="6"/>
  <c r="F20" i="6"/>
  <c r="F22" i="6"/>
  <c r="F25" i="6"/>
  <c r="F27" i="6"/>
  <c r="F34" i="6"/>
  <c r="F41" i="6"/>
  <c r="F29" i="6"/>
  <c r="F30" i="6"/>
  <c r="F28" i="6"/>
  <c r="F43" i="6"/>
  <c r="F31" i="6"/>
  <c r="F39" i="6"/>
  <c r="F54" i="6"/>
  <c r="F50" i="6"/>
  <c r="F42" i="6"/>
  <c r="F33" i="6"/>
  <c r="F26" i="6"/>
  <c r="F37" i="6"/>
  <c r="F49" i="6"/>
  <c r="F40" i="6"/>
  <c r="F52" i="6"/>
  <c r="F46" i="6"/>
  <c r="F15" i="6"/>
  <c r="I52" i="6"/>
  <c r="I26" i="6"/>
  <c r="I33" i="6"/>
  <c r="I42" i="6"/>
  <c r="I50" i="6"/>
  <c r="I39" i="6"/>
  <c r="I31" i="6"/>
  <c r="I43" i="6"/>
  <c r="I28" i="6"/>
  <c r="I27" i="6"/>
  <c r="I22" i="6"/>
  <c r="I20" i="6"/>
  <c r="I18" i="6"/>
  <c r="I17" i="6"/>
  <c r="I16" i="6"/>
  <c r="F16" i="6"/>
  <c r="I15" i="6"/>
  <c r="F45" i="5"/>
  <c r="E45" i="5"/>
  <c r="G45" i="5"/>
  <c r="D45" i="5"/>
  <c r="F35" i="5"/>
  <c r="E35" i="5"/>
  <c r="G35" i="5"/>
  <c r="D35" i="5"/>
  <c r="M43" i="5"/>
  <c r="L43" i="5"/>
  <c r="F41" i="5"/>
  <c r="F40" i="5"/>
  <c r="F43" i="5"/>
  <c r="L40" i="4"/>
  <c r="M40" i="4"/>
  <c r="F40" i="4"/>
  <c r="F38" i="4"/>
  <c r="F37" i="4"/>
  <c r="D41" i="3"/>
  <c r="M37" i="3"/>
  <c r="L37" i="3"/>
  <c r="F37" i="3"/>
  <c r="D23" i="5"/>
  <c r="E23" i="5"/>
  <c r="G23" i="5"/>
  <c r="I13" i="5"/>
  <c r="I15" i="5"/>
  <c r="I27" i="5"/>
  <c r="I18" i="5"/>
  <c r="F21" i="5"/>
  <c r="F17" i="5"/>
  <c r="F19" i="5"/>
  <c r="F22" i="5"/>
  <c r="F30" i="5"/>
  <c r="F20" i="5"/>
  <c r="F31" i="5"/>
  <c r="F32" i="5"/>
  <c r="F29" i="5"/>
  <c r="F28" i="5"/>
  <c r="F39" i="5"/>
  <c r="F44" i="5"/>
  <c r="F34" i="5"/>
  <c r="F38" i="5"/>
  <c r="F33" i="5"/>
  <c r="F42" i="5"/>
  <c r="F37" i="5"/>
  <c r="F14" i="5"/>
  <c r="I37" i="5"/>
  <c r="I42" i="5"/>
  <c r="I33" i="5"/>
  <c r="I38" i="5"/>
  <c r="I34" i="5"/>
  <c r="I44" i="5"/>
  <c r="I28" i="5"/>
  <c r="I29" i="5"/>
  <c r="F23" i="5"/>
  <c r="I32" i="5"/>
  <c r="I20" i="5"/>
  <c r="I30" i="5"/>
  <c r="I22" i="5"/>
  <c r="I17" i="5"/>
  <c r="I21" i="5"/>
  <c r="I16" i="5"/>
  <c r="F16" i="5"/>
  <c r="I14" i="5"/>
  <c r="D23" i="4"/>
  <c r="E23" i="4"/>
  <c r="G23" i="4"/>
  <c r="F23" i="4"/>
  <c r="I22" i="4"/>
  <c r="I15" i="4"/>
  <c r="I19" i="4"/>
  <c r="I13" i="4"/>
  <c r="F18" i="4"/>
  <c r="F20" i="4"/>
  <c r="F25" i="4"/>
  <c r="F29" i="4"/>
  <c r="F30" i="4"/>
  <c r="F33" i="4"/>
  <c r="F28" i="4"/>
  <c r="F26" i="4"/>
  <c r="F31" i="4"/>
  <c r="F41" i="4"/>
  <c r="F43" i="4"/>
  <c r="F34" i="4"/>
  <c r="F39" i="4"/>
  <c r="F42" i="4"/>
  <c r="F14" i="4"/>
  <c r="I42" i="4"/>
  <c r="I39" i="4"/>
  <c r="I34" i="4"/>
  <c r="I43" i="4"/>
  <c r="I41" i="4"/>
  <c r="I31" i="4"/>
  <c r="I26" i="4"/>
  <c r="I33" i="4"/>
  <c r="I30" i="4"/>
  <c r="I29" i="4"/>
  <c r="I25" i="4"/>
  <c r="I20" i="4"/>
  <c r="I18" i="4"/>
  <c r="I16" i="4"/>
  <c r="F16" i="4"/>
  <c r="I14" i="4"/>
  <c r="I38" i="3"/>
  <c r="D23" i="3"/>
  <c r="D35" i="3"/>
  <c r="E23" i="3"/>
  <c r="E35" i="3"/>
  <c r="E41" i="3"/>
  <c r="F41" i="3"/>
  <c r="G23" i="3"/>
  <c r="G35" i="3"/>
  <c r="G41" i="3"/>
  <c r="F35" i="3"/>
  <c r="F23" i="3"/>
  <c r="I33" i="3"/>
  <c r="I40" i="3"/>
  <c r="I13" i="3"/>
  <c r="I18" i="3"/>
  <c r="I20" i="3"/>
  <c r="F15" i="3"/>
  <c r="F14" i="3"/>
  <c r="F17" i="3"/>
  <c r="F19" i="3"/>
  <c r="F16" i="3"/>
  <c r="F25" i="3"/>
  <c r="F22" i="3"/>
  <c r="F26" i="3"/>
  <c r="F29" i="3"/>
  <c r="F27" i="3"/>
  <c r="F30" i="3"/>
  <c r="F31" i="3"/>
  <c r="F39" i="3"/>
  <c r="F32" i="3"/>
  <c r="I34" i="3"/>
  <c r="F34" i="3"/>
  <c r="I32" i="3"/>
  <c r="I30" i="3"/>
  <c r="I27" i="3"/>
  <c r="I29" i="3"/>
  <c r="I26" i="3"/>
  <c r="I22" i="3"/>
  <c r="I25" i="3"/>
  <c r="I16" i="3"/>
  <c r="I19" i="3"/>
  <c r="I17" i="3"/>
  <c r="I14" i="3"/>
  <c r="I15" i="3"/>
  <c r="D35" i="2"/>
  <c r="F35" i="2"/>
  <c r="E35" i="2"/>
  <c r="G35" i="2"/>
  <c r="F23" i="2"/>
  <c r="E23" i="2"/>
  <c r="G23" i="2"/>
  <c r="D23" i="2"/>
  <c r="I33" i="2"/>
  <c r="F26" i="2"/>
  <c r="I16" i="2"/>
  <c r="I19" i="2"/>
  <c r="I21" i="2"/>
  <c r="F29" i="2"/>
  <c r="F30" i="2"/>
  <c r="F25" i="2"/>
  <c r="F31" i="2"/>
  <c r="F34" i="2"/>
  <c r="F32" i="2"/>
  <c r="F17" i="2"/>
  <c r="F20" i="2"/>
  <c r="F18" i="2"/>
  <c r="I15" i="2"/>
  <c r="I14" i="2"/>
  <c r="I13" i="2"/>
  <c r="F28" i="2"/>
  <c r="F22" i="2"/>
  <c r="I32" i="2"/>
  <c r="I34" i="2"/>
  <c r="I25" i="2"/>
  <c r="I30" i="2"/>
  <c r="I29" i="2"/>
  <c r="I26" i="2"/>
  <c r="I18" i="2"/>
  <c r="I20" i="2"/>
  <c r="I17" i="2"/>
  <c r="I22" i="2"/>
  <c r="G31" i="1"/>
  <c r="D31" i="1"/>
  <c r="G23" i="1"/>
  <c r="D23" i="1"/>
  <c r="I28" i="1"/>
  <c r="I29" i="1"/>
  <c r="I27" i="1"/>
  <c r="I16" i="1"/>
  <c r="I15" i="1"/>
  <c r="I25" i="1"/>
  <c r="I19" i="1"/>
  <c r="I26" i="1"/>
  <c r="I17" i="1"/>
  <c r="I21" i="1"/>
  <c r="I20" i="1"/>
  <c r="I13" i="1"/>
  <c r="I14" i="1"/>
  <c r="E46" i="7" l="1"/>
  <c r="F46" i="7" s="1"/>
  <c r="G46" i="7"/>
  <c r="D43" i="10" l="1"/>
  <c r="F43" i="10"/>
  <c r="E43" i="10"/>
  <c r="G43" i="10"/>
  <c r="E47" i="12" l="1"/>
  <c r="F47" i="12" s="1"/>
  <c r="G47" i="12"/>
  <c r="F44" i="4"/>
  <c r="D44" i="4"/>
  <c r="D35" i="4"/>
  <c r="F35" i="4"/>
  <c r="G35" i="4"/>
  <c r="G44" i="4"/>
  <c r="E35" i="4"/>
  <c r="E44" i="4"/>
</calcChain>
</file>

<file path=xl/sharedStrings.xml><?xml version="1.0" encoding="utf-8"?>
<sst xmlns="http://schemas.openxmlformats.org/spreadsheetml/2006/main" count="1885" uniqueCount="203">
  <si>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</si>
  <si>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</si>
  <si>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</si>
  <si>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</si>
  <si>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</si>
  <si>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</si>
  <si>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</si>
  <si>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</si>
  <si>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</si>
  <si>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</si>
  <si>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</si>
  <si>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</si>
  <si>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</si>
  <si>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</si>
  <si>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</si>
  <si>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</si>
  <si>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</si>
  <si>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</si>
  <si>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</si>
  <si>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</si>
  <si>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</si>
  <si>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</si>
  <si>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</si>
  <si>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</si>
  <si>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</si>
  <si>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</si>
  <si>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</si>
  <si>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</si>
  <si>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</si>
  <si>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</si>
  <si>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</si>
  <si>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</si>
  <si>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</si>
  <si>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</si>
  <si>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</si>
  <si>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Drakono raitelis (Dragon Rider)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</si>
  <si>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</si>
  <si>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</si>
  <si>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</si>
  <si>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</si>
  <si>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</si>
  <si>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</si>
  <si>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</si>
  <si>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</si>
  <si>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</si>
  <si>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</si>
  <si>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</si>
  <si>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</si>
  <si>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Tėvas (The Father)</t>
  </si>
  <si>
    <t>Best Film</t>
  </si>
  <si>
    <t>Balandžio 30 - gegužės 2 d. Lietuvos kino teatruose rodytų filmų topas</t>
  </si>
  <si>
    <t>April 30 - May 2 Lithuanian top</t>
  </si>
  <si>
    <t>April 30 - May 2</t>
  </si>
  <si>
    <t>Balandžio 30 - gegužės 2 d.</t>
  </si>
  <si>
    <t>April 23 - 25</t>
  </si>
  <si>
    <t>Balandžio 23 - 25 d.</t>
  </si>
  <si>
    <t>N</t>
  </si>
  <si>
    <t>Tobula žmona (La bonne épouse)</t>
  </si>
  <si>
    <t>Nuostabi epocha (La Belle Epoque)</t>
  </si>
  <si>
    <t>Helmut Newton: begėdiškas grožis (Helmut Newton: The Bad and the Beautiful)</t>
  </si>
  <si>
    <t>A-One Films</t>
  </si>
  <si>
    <t>Išvalyti atmintį</t>
  </si>
  <si>
    <t>Total (16)</t>
  </si>
  <si>
    <t>Nešventa (Unholy)</t>
  </si>
  <si>
    <t>ACME Film / SONY</t>
  </si>
  <si>
    <t>Tomas ir Džeris (Tom and Jerry)</t>
  </si>
  <si>
    <t>Godzila prieš Kongą (Godzilla vs Kong)</t>
  </si>
  <si>
    <t>Klajoklių žemė (Nomadland)</t>
  </si>
  <si>
    <t>Niekas (Nobody)</t>
  </si>
  <si>
    <t>May 7 - 9</t>
  </si>
  <si>
    <t>Gegužės 7 - 9 d.</t>
  </si>
  <si>
    <t>May 7 - 9 Lithuanian top</t>
  </si>
  <si>
    <t>Gegužės 7 - 9 d. Lietuvos kino teatruose rodytų filmų topas</t>
  </si>
  <si>
    <t>Undinė (Undine)</t>
  </si>
  <si>
    <t>Išvalyti atmintį (Effacer L'historique)</t>
  </si>
  <si>
    <t>Dylere (La Dorrone)</t>
  </si>
  <si>
    <t>Total (20)</t>
  </si>
  <si>
    <t>Černobylis. Bedugnė (Чернобыль)</t>
  </si>
  <si>
    <t>May 14 - 16 Lithuanian top</t>
  </si>
  <si>
    <t>Gegužės 14 - 16 d. Lietuvos kino teatruose rodytų filmų topas</t>
  </si>
  <si>
    <t>May 14 - 16</t>
  </si>
  <si>
    <t>Gegužės 14 - 16 d.</t>
  </si>
  <si>
    <t>Vyriškas įniršis (Wrath of Man (Cash Truck))</t>
  </si>
  <si>
    <t>Trokštantys mano mirties (Those Who Wish me Dead)</t>
  </si>
  <si>
    <t>Chaoso planeta (Chaos Walking)</t>
  </si>
  <si>
    <t>Palma (Пальма)</t>
  </si>
  <si>
    <t>Persų kalbos pamokos (Persian Lessons)</t>
  </si>
  <si>
    <t>Vasara'85 (Été 85)</t>
  </si>
  <si>
    <t>Prakaituok! (Sweat)</t>
  </si>
  <si>
    <t>Kino aljansas</t>
  </si>
  <si>
    <t>Total (23)</t>
  </si>
  <si>
    <t>May 21 - 23</t>
  </si>
  <si>
    <t>Gegužės 21 - 23 d.</t>
  </si>
  <si>
    <t>May 21 - 23 Lithuanian top</t>
  </si>
  <si>
    <t>Gegužės 21 - 23 d. Lietuvos kino teatruose rodytų filmų topas</t>
  </si>
  <si>
    <t>Spiralė (Spiral)</t>
  </si>
  <si>
    <t>Nes jai labai rūpi (I Care a Lot)</t>
  </si>
  <si>
    <t>Rėja ir paskutinysis drakonas (Raya and the Last Dragon)</t>
  </si>
  <si>
    <t>Laisvo elgesio močiutė 3. Pradžia (Прабабушка легкого поведения. Начало)</t>
  </si>
  <si>
    <t>Pakeleivių karta (Voyagers)</t>
  </si>
  <si>
    <t>2 831</t>
  </si>
  <si>
    <t>Dar po vieną (Druk)</t>
  </si>
  <si>
    <t>Estinfilm</t>
  </si>
  <si>
    <t>Meinstrymas (Mainstream)</t>
  </si>
  <si>
    <t>Holivudo afera (Comeback Trail)</t>
  </si>
  <si>
    <t>Total (24)</t>
  </si>
  <si>
    <t>May 28 - 30</t>
  </si>
  <si>
    <t>Gegužės 28 - 30 d.</t>
  </si>
  <si>
    <t>May 28 - 30 Lithuanian top</t>
  </si>
  <si>
    <t>Gegužės 28 - 30 d. Lietuvos kino teatruose rodytų filmų topas</t>
  </si>
  <si>
    <t>Kurjeris (The Courier)</t>
  </si>
  <si>
    <t>Tylos zona 2 (A Quiet Place 2)</t>
  </si>
  <si>
    <t>Kruela (Cruella)</t>
  </si>
  <si>
    <t>Dukine Film Distribution / Paramount Pictures</t>
  </si>
  <si>
    <t>Paskutinis didvyris: blogio ištakos (Последний богатырь: Корень зла)</t>
  </si>
  <si>
    <t>Žmonės, kuriuos pažįstam</t>
  </si>
  <si>
    <t>Just a Moment</t>
  </si>
  <si>
    <t>Blogos pasakos (Bad Tales)</t>
  </si>
  <si>
    <t>Total (28)</t>
  </si>
  <si>
    <t>June 4 - 6</t>
  </si>
  <si>
    <t>Birželio 4 - 6 d.</t>
  </si>
  <si>
    <t>June 4 - 6 Lithuanian top</t>
  </si>
  <si>
    <t>Birželio 4 - 6 d. Lietuvos kino teatruose rodytų filmų topas</t>
  </si>
  <si>
    <t>Krudžiai 2. Naujasis amžius (The Croods: A New Age)</t>
  </si>
  <si>
    <t>Boss level</t>
  </si>
  <si>
    <t>Vikingas Vikas (Vic the Viking and the Magic Sword)</t>
  </si>
  <si>
    <t>Kosminis Samsamas (SamSam)</t>
  </si>
  <si>
    <t>Išvarymas 3: Velnias privertė mane tai padaryti (Conjuring 3)</t>
  </si>
  <si>
    <t>Išgyventi virš horizonto (Horizon Line)</t>
  </si>
  <si>
    <t>Piktieji paukščiai 2 (Angry Birds 2)</t>
  </si>
  <si>
    <t>Šuns tikslas 2 (Molly and Max (A Dog's Journey))</t>
  </si>
  <si>
    <t>Total (30)</t>
  </si>
  <si>
    <t>June 11 - 13</t>
  </si>
  <si>
    <t>Birželio 11 - 13 d.</t>
  </si>
  <si>
    <t>June 11 - 13 Lithuanian top</t>
  </si>
  <si>
    <t>Birželio 11 - 13 d. Lietuvos kino teatruose rodytų filmų topas</t>
  </si>
  <si>
    <t>Triušis Piteris2: Pabėgimas (Peter Rabbit 2)</t>
  </si>
  <si>
    <t>Ilga istorija trumpai (Long Story Short)</t>
  </si>
  <si>
    <t>Šuniškas pokštas (Trouble)</t>
  </si>
  <si>
    <t>Playmobil Filmas (Playmobil)</t>
  </si>
  <si>
    <t>Arkties komanda (Arctic Dogs)</t>
  </si>
  <si>
    <t>Šarlatanas (Charlatan)</t>
  </si>
  <si>
    <t>Enfant Terrible</t>
  </si>
  <si>
    <t>Total (38)</t>
  </si>
  <si>
    <t>Total (29)</t>
  </si>
  <si>
    <t>Lemtingas posūkis: Mirties pamatas (Wrong Turn)</t>
  </si>
  <si>
    <t>SKUBIS DU! (Scoob)</t>
  </si>
  <si>
    <t>Lesė grįžta (Lassie)</t>
  </si>
  <si>
    <t>Žoze, tigras ir žuvis (Josee, the Tiger and the Fish)</t>
  </si>
  <si>
    <t>Žudiko žmonos asmens sargybinis (The Hitman's Wife's Bodyguard)</t>
  </si>
  <si>
    <t>June 18 - 20</t>
  </si>
  <si>
    <t>Birželio 18 - 20 d.</t>
  </si>
  <si>
    <t>June 18 - 20 Lithuanian top</t>
  </si>
  <si>
    <t>Birželio 18 - 20 d. Lietuvos kino teatruose rodytų filmų topas</t>
  </si>
  <si>
    <t>June 25 - 27</t>
  </si>
  <si>
    <t>Birželio 25 - 27 d.</t>
  </si>
  <si>
    <t>June 25 - 27 Lithuanian top</t>
  </si>
  <si>
    <t>Birželio 25 - 27 d. Lietuvos kino teatruose rodytų filmų topas</t>
  </si>
  <si>
    <t>Gauruoti šnipai (Spycies)</t>
  </si>
  <si>
    <t>Spurguliai (Extinct)</t>
  </si>
  <si>
    <t>Greiti ir įsiutę 9 (Fast and Furious 9)</t>
  </si>
  <si>
    <t>Liūtas Karalius (The Lion King)</t>
  </si>
  <si>
    <t>Polis (Poly)</t>
  </si>
  <si>
    <t>Valdininko prakeiksmas (Проклятый чиновник)</t>
  </si>
  <si>
    <t>Total (27)</t>
  </si>
  <si>
    <t>July 2 - 4 Lithuanian top</t>
  </si>
  <si>
    <t>Liepos 2 - 4 d. Lietuvos kino teatruose rodytų filmų topas</t>
  </si>
  <si>
    <t>July 2 - 4</t>
  </si>
  <si>
    <t>Liepos 2 - 4 d.</t>
  </si>
  <si>
    <t>Kaimynai (The People Upstairs)</t>
  </si>
  <si>
    <t>Kino pasaka</t>
  </si>
  <si>
    <t>Ledo kelias (The Ice Road)</t>
  </si>
  <si>
    <t>Įtakingiausias Amerikos gangsteris (Lansky)</t>
  </si>
  <si>
    <t>Išvalymas amžiams (Forever Purge)</t>
  </si>
  <si>
    <t>Nepažabojama dvasia (Spirit Untamed)</t>
  </si>
  <si>
    <t>Džentelmeniškas apiplėšimas (The Misfits)</t>
  </si>
  <si>
    <t>Total (26)</t>
  </si>
  <si>
    <t>Juodoji našlė (Black Widow)</t>
  </si>
  <si>
    <t>Pirmyn (Onward)</t>
  </si>
  <si>
    <t>Padūkėlė Turu (Turu the Wacky Hen)</t>
  </si>
  <si>
    <t>July 9 - 11</t>
  </si>
  <si>
    <t>Liepos 9 - 11 d.</t>
  </si>
  <si>
    <t>July 9 - 11 Lithuanian top</t>
  </si>
  <si>
    <t>Liepos 9 - 11 d. Lietuvos kino teatruose rodytų filmų topas</t>
  </si>
  <si>
    <t>July 16 - 18</t>
  </si>
  <si>
    <t>Liepos 16 - 18 d.</t>
  </si>
  <si>
    <t>Kosminis krepšinis: Nauja era (Space Jam: A New Legacy)</t>
  </si>
  <si>
    <t>Pabėgimo kambarys 2: Išėjimo nėra (Escape Room 2)</t>
  </si>
  <si>
    <t>Parako kokteilis (Gunpowder Milkshake)</t>
  </si>
  <si>
    <t>Užsimaskavę šnipai (Spies In Disguise)</t>
  </si>
  <si>
    <t>Kvepalai (Les parfums)</t>
  </si>
  <si>
    <t>Liepos 16 - 18 d. Lietuvos kino teatruose rodytų filmų topas</t>
  </si>
  <si>
    <t>July 16 - 18 Lithuanian top</t>
  </si>
  <si>
    <t>July 23 - 25</t>
  </si>
  <si>
    <t>Liepos 23 - 25 d.</t>
  </si>
  <si>
    <t>July 23 - 25 Lithuanian top</t>
  </si>
  <si>
    <t>Liepos 23 - 25 d. Lietuvos kino teatruose rodytų filmų topas</t>
  </si>
  <si>
    <t>Gyvatės akys: Eilinio Džo kilmė (Snake Eyes: G.I. Joe Origins)</t>
  </si>
  <si>
    <t>Senatvė (Old)</t>
  </si>
  <si>
    <t>Lukas (Luca)</t>
  </si>
  <si>
    <t>Ežiukas Sonic (Sonic The Hedgehog)</t>
  </si>
  <si>
    <t>Prabudimas (Awaken)</t>
  </si>
  <si>
    <t>Total (32)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</si>
</sst>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29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13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10" fontId="13" fillId="0" borderId="8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7" xfId="0" applyFont="1" applyBorder="1" applyAlignment="1">
      <alignment horizontal="left" vertical="center" wrapText="1"/>
    </xf>
    <xf numFmtId="0" fontId="24" fillId="0" borderId="8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10" fontId="2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/>
    <xf numFmtId="4" fontId="26" fillId="0" borderId="0" xfId="0" applyNumberFormat="1" applyFont="1"/>
    <xf numFmtId="3" fontId="26" fillId="0" borderId="0" xfId="0" applyNumberFormat="1" applyFont="1"/>
    <xf numFmtId="6" fontId="26" fillId="0" borderId="0" xfId="0" applyNumberFormat="1" applyFont="1"/>
    <xf numFmtId="0" fontId="13" fillId="0" borderId="7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28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0" fontId="18" fillId="3" borderId="8" xfId="0" applyNumberFormat="1" applyFont="1" applyFill="1" applyBorder="1" applyAlignment="1">
      <alignment horizontal="center" vertical="center"/>
    </xf>
  </cellXfs>
  <cellStyles count="32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3" xfId="28" xr:uid="{C605276D-F15F-48B4-83B8-4E0AF6825D6F}"/>
    <cellStyle name="Currency 2" xfId="31" xr:uid="{A37692E5-24E9-4B29-8076-C95E314BC074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0" xr:uid="{1E1F0635-9599-4F91-B6AC-13356169DE8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F11F689-01B5-4358-8840-F1521B52A9A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0009DC9-1976-40BA-A903-9FCD965B7BD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4A6CBB1-F082-4D7B-A735-7286F873CDE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D09474D-4BF7-44A4-B81A-C87D378368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385EA41-4E8C-447C-BB54-129CBA39D99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5FE9E8-8723-4FB2-BE54-95C6E1CA468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2F40008-41A8-4FCC-89A7-91CDB70211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98FEDDD-932F-4490-B50A-C79B4AE16A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9CAF6C5-CD1F-45FF-86F0-31A3362D2AE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A5EC578-848E-4C70-A8C8-934360921A4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F1D00480-A181-45D3-92DF-6BC31358BB8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F1A2C70-A93E-4062-A38D-919DFD3F1E4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49986-0629-4670-8547-4CBF12C5F411}">
  <dimension ref="A1:Z74"/>
  <sheetViews>
    <sheetView tabSelected="1" topLeftCell="A4" zoomScale="60" zoomScaleNormal="60" workbookViewId="0">
      <selection activeCell="W7" sqref="W7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195</v>
      </c>
      <c r="F1" s="2"/>
      <c r="G1" s="2"/>
      <c r="H1" s="2"/>
      <c r="I1" s="2"/>
    </row>
    <row r="2" spans="1:26" ht="19.5" customHeight="1">
      <c r="E2" s="2" t="s">
        <v>196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193</v>
      </c>
      <c r="E6" s="4" t="s">
        <v>184</v>
      </c>
      <c r="F6" s="131"/>
      <c r="G6" s="4" t="s">
        <v>193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27"/>
      <c r="E9" s="127"/>
      <c r="F9" s="130" t="s">
        <v>15</v>
      </c>
      <c r="G9" s="127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Y9" s="57"/>
    </row>
    <row r="10" spans="1:26">
      <c r="A10" s="134"/>
      <c r="B10" s="134"/>
      <c r="C10" s="131"/>
      <c r="D10" s="128" t="s">
        <v>194</v>
      </c>
      <c r="E10" s="128" t="s">
        <v>185</v>
      </c>
      <c r="F10" s="131"/>
      <c r="G10" s="128" t="s">
        <v>194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Y10" s="57"/>
    </row>
    <row r="11" spans="1:26">
      <c r="A11" s="134"/>
      <c r="B11" s="134"/>
      <c r="C11" s="131"/>
      <c r="D11" s="128" t="s">
        <v>14</v>
      </c>
      <c r="E11" s="4" t="s">
        <v>14</v>
      </c>
      <c r="F11" s="131"/>
      <c r="G11" s="128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34"/>
      <c r="B12" s="135"/>
      <c r="C12" s="132"/>
      <c r="D12" s="129"/>
      <c r="E12" s="5" t="s">
        <v>2</v>
      </c>
      <c r="F12" s="132"/>
      <c r="G12" s="129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199</v>
      </c>
      <c r="D13" s="65">
        <v>26858.26</v>
      </c>
      <c r="E13" s="63" t="s">
        <v>30</v>
      </c>
      <c r="F13" s="63" t="s">
        <v>30</v>
      </c>
      <c r="G13" s="65">
        <v>5561</v>
      </c>
      <c r="H13" s="63">
        <v>139</v>
      </c>
      <c r="I13" s="63">
        <f>G13/H13</f>
        <v>40.007194244604314</v>
      </c>
      <c r="J13" s="63">
        <v>19</v>
      </c>
      <c r="K13" s="63">
        <v>1</v>
      </c>
      <c r="L13" s="65">
        <v>30748</v>
      </c>
      <c r="M13" s="65">
        <v>6365</v>
      </c>
      <c r="N13" s="61">
        <v>44400</v>
      </c>
      <c r="O13" s="60" t="s">
        <v>32</v>
      </c>
      <c r="P13" s="57"/>
      <c r="Q13" s="88"/>
      <c r="R13" s="88"/>
      <c r="S13" s="88"/>
      <c r="T13" s="88"/>
      <c r="U13" s="89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186</v>
      </c>
      <c r="D14" s="65">
        <v>14107.83</v>
      </c>
      <c r="E14" s="63">
        <v>36231.61</v>
      </c>
      <c r="F14" s="76">
        <f>(D14-E14)/E14</f>
        <v>-0.61062094673684109</v>
      </c>
      <c r="G14" s="65">
        <v>2778</v>
      </c>
      <c r="H14" s="63">
        <v>126</v>
      </c>
      <c r="I14" s="63">
        <f>G14/H14</f>
        <v>22.047619047619047</v>
      </c>
      <c r="J14" s="63">
        <v>14</v>
      </c>
      <c r="K14" s="63">
        <v>2</v>
      </c>
      <c r="L14" s="65">
        <v>79332.240000000005</v>
      </c>
      <c r="M14" s="65">
        <v>15973</v>
      </c>
      <c r="N14" s="61">
        <v>44393</v>
      </c>
      <c r="O14" s="77" t="s">
        <v>34</v>
      </c>
      <c r="P14" s="57"/>
      <c r="Q14" s="88"/>
      <c r="R14" s="88"/>
      <c r="S14" s="88"/>
      <c r="T14" s="88"/>
      <c r="U14" s="89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2</v>
      </c>
      <c r="C15" s="45" t="s">
        <v>187</v>
      </c>
      <c r="D15" s="65">
        <v>7970.01</v>
      </c>
      <c r="E15" s="63">
        <v>14251.92</v>
      </c>
      <c r="F15" s="76">
        <f>(D15-E15)/E15</f>
        <v>-0.44077640065338564</v>
      </c>
      <c r="G15" s="65">
        <v>1279</v>
      </c>
      <c r="H15" s="63">
        <v>65</v>
      </c>
      <c r="I15" s="63">
        <f>G15/H15</f>
        <v>19.676923076923078</v>
      </c>
      <c r="J15" s="63">
        <v>12</v>
      </c>
      <c r="K15" s="63">
        <v>2</v>
      </c>
      <c r="L15" s="65">
        <v>35312.699999999997</v>
      </c>
      <c r="M15" s="65">
        <v>5689</v>
      </c>
      <c r="N15" s="61">
        <v>44393</v>
      </c>
      <c r="O15" s="60" t="s">
        <v>64</v>
      </c>
      <c r="P15" s="57"/>
      <c r="Q15" s="88"/>
      <c r="R15" s="88"/>
      <c r="S15" s="88"/>
      <c r="T15" s="88"/>
      <c r="U15" s="89"/>
      <c r="V15" s="89"/>
      <c r="W15" s="89"/>
      <c r="X15" s="90"/>
      <c r="Y15" s="90"/>
      <c r="Z15" s="56"/>
    </row>
    <row r="16" spans="1:26" ht="25.35" customHeight="1">
      <c r="A16" s="59">
        <v>4</v>
      </c>
      <c r="B16" s="59" t="s">
        <v>56</v>
      </c>
      <c r="C16" s="45" t="s">
        <v>198</v>
      </c>
      <c r="D16" s="65">
        <v>7193.82</v>
      </c>
      <c r="E16" s="63" t="s">
        <v>30</v>
      </c>
      <c r="F16" s="63" t="s">
        <v>30</v>
      </c>
      <c r="G16" s="65">
        <v>1197</v>
      </c>
      <c r="H16" s="63">
        <v>97</v>
      </c>
      <c r="I16" s="63">
        <f>G16/H16</f>
        <v>12.340206185567011</v>
      </c>
      <c r="J16" s="63">
        <v>15</v>
      </c>
      <c r="K16" s="63">
        <v>1</v>
      </c>
      <c r="L16" s="65">
        <v>7194</v>
      </c>
      <c r="M16" s="65">
        <v>1197</v>
      </c>
      <c r="N16" s="61">
        <v>44400</v>
      </c>
      <c r="O16" s="60" t="s">
        <v>47</v>
      </c>
      <c r="P16" s="57"/>
      <c r="Q16" s="88"/>
      <c r="R16" s="88"/>
      <c r="S16" s="88"/>
      <c r="T16" s="88"/>
      <c r="U16" s="89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160</v>
      </c>
      <c r="D17" s="65">
        <v>6486.75</v>
      </c>
      <c r="E17" s="63">
        <v>11139.2</v>
      </c>
      <c r="F17" s="76">
        <f>(D17-E17)/E17</f>
        <v>-0.41766464378052287</v>
      </c>
      <c r="G17" s="65">
        <v>1011</v>
      </c>
      <c r="H17" s="63">
        <v>62</v>
      </c>
      <c r="I17" s="63">
        <f>G17/H17</f>
        <v>16.306451612903224</v>
      </c>
      <c r="J17" s="63">
        <v>8</v>
      </c>
      <c r="K17" s="63">
        <v>5</v>
      </c>
      <c r="L17" s="65">
        <v>184919</v>
      </c>
      <c r="M17" s="65">
        <v>29189</v>
      </c>
      <c r="N17" s="61">
        <v>44372</v>
      </c>
      <c r="O17" s="60" t="s">
        <v>47</v>
      </c>
      <c r="P17" s="57"/>
      <c r="Q17" s="88"/>
      <c r="R17" s="88"/>
      <c r="S17" s="88"/>
      <c r="T17" s="88"/>
      <c r="U17" s="89"/>
      <c r="V17" s="89"/>
      <c r="W17" s="89"/>
      <c r="X17" s="90"/>
      <c r="Y17" s="90"/>
      <c r="Z17" s="56"/>
    </row>
    <row r="18" spans="1:26" ht="25.35" customHeight="1">
      <c r="A18" s="59">
        <v>6</v>
      </c>
      <c r="B18" s="59">
        <v>3</v>
      </c>
      <c r="C18" s="45" t="s">
        <v>177</v>
      </c>
      <c r="D18" s="65">
        <v>3679.7</v>
      </c>
      <c r="E18" s="63">
        <v>11853.49</v>
      </c>
      <c r="F18" s="76">
        <f>(D18-E18)/E18</f>
        <v>-0.68956821999259288</v>
      </c>
      <c r="G18" s="65">
        <v>576</v>
      </c>
      <c r="H18" s="63">
        <v>58</v>
      </c>
      <c r="I18" s="63">
        <f>G18/H18</f>
        <v>9.931034482758621</v>
      </c>
      <c r="J18" s="63">
        <v>11</v>
      </c>
      <c r="K18" s="63">
        <v>3</v>
      </c>
      <c r="L18" s="65">
        <v>76323</v>
      </c>
      <c r="M18" s="65">
        <v>11798</v>
      </c>
      <c r="N18" s="61">
        <v>44386</v>
      </c>
      <c r="O18" s="60" t="s">
        <v>32</v>
      </c>
      <c r="P18" s="57"/>
      <c r="Q18" s="88"/>
      <c r="R18" s="88"/>
      <c r="S18" s="88"/>
      <c r="T18" s="88"/>
      <c r="U18" s="89"/>
      <c r="V18" s="89"/>
      <c r="W18" s="89"/>
      <c r="X18" s="90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197</v>
      </c>
      <c r="D19" s="65">
        <v>2637.2</v>
      </c>
      <c r="E19" s="63" t="s">
        <v>30</v>
      </c>
      <c r="F19" s="63" t="s">
        <v>30</v>
      </c>
      <c r="G19" s="65">
        <v>412</v>
      </c>
      <c r="H19" s="63">
        <v>95</v>
      </c>
      <c r="I19" s="63">
        <f>G19/H19</f>
        <v>4.3368421052631581</v>
      </c>
      <c r="J19" s="63">
        <v>14</v>
      </c>
      <c r="K19" s="63">
        <v>1</v>
      </c>
      <c r="L19" s="65">
        <v>2637</v>
      </c>
      <c r="M19" s="65">
        <v>412</v>
      </c>
      <c r="N19" s="61">
        <v>44400</v>
      </c>
      <c r="O19" s="60" t="s">
        <v>113</v>
      </c>
      <c r="P19" s="57"/>
      <c r="Q19" s="88"/>
      <c r="R19" s="88"/>
      <c r="S19" s="88"/>
      <c r="T19" s="88"/>
      <c r="U19" s="89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5</v>
      </c>
      <c r="C20" s="45" t="s">
        <v>174</v>
      </c>
      <c r="D20" s="65">
        <v>1268.08</v>
      </c>
      <c r="E20" s="63">
        <v>4110.8999999999996</v>
      </c>
      <c r="F20" s="76">
        <f>(D20-E20)/E20</f>
        <v>-0.69153226787321509</v>
      </c>
      <c r="G20" s="65">
        <v>262</v>
      </c>
      <c r="H20" s="63">
        <v>37</v>
      </c>
      <c r="I20" s="63">
        <f>G20/H20</f>
        <v>7.0810810810810807</v>
      </c>
      <c r="J20" s="63">
        <v>9</v>
      </c>
      <c r="K20" s="63">
        <v>4</v>
      </c>
      <c r="L20" s="65">
        <v>39769</v>
      </c>
      <c r="M20" s="65">
        <v>8716</v>
      </c>
      <c r="N20" s="61">
        <v>44379</v>
      </c>
      <c r="O20" s="60" t="s">
        <v>47</v>
      </c>
      <c r="P20" s="57"/>
      <c r="Q20" s="88"/>
      <c r="R20" s="88"/>
      <c r="S20" s="88"/>
      <c r="T20" s="88"/>
      <c r="U20" s="89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6</v>
      </c>
      <c r="C21" s="45" t="s">
        <v>123</v>
      </c>
      <c r="D21" s="65">
        <v>1133.5999999999999</v>
      </c>
      <c r="E21" s="63">
        <v>3499.03</v>
      </c>
      <c r="F21" s="76">
        <f>(D21-E21)/E21</f>
        <v>-0.67602449821807764</v>
      </c>
      <c r="G21" s="65">
        <v>220</v>
      </c>
      <c r="H21" s="63">
        <v>23</v>
      </c>
      <c r="I21" s="63">
        <f>G21/H21</f>
        <v>9.5652173913043477</v>
      </c>
      <c r="J21" s="63">
        <v>8</v>
      </c>
      <c r="K21" s="63">
        <v>8</v>
      </c>
      <c r="L21" s="65">
        <v>78665</v>
      </c>
      <c r="M21" s="65">
        <v>17483</v>
      </c>
      <c r="N21" s="61">
        <v>44351</v>
      </c>
      <c r="O21" s="60" t="s">
        <v>47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14</v>
      </c>
      <c r="C22" s="45" t="s">
        <v>169</v>
      </c>
      <c r="D22" s="65">
        <v>1122</v>
      </c>
      <c r="E22" s="63">
        <v>558</v>
      </c>
      <c r="F22" s="76">
        <f>(D22-E22)/E22</f>
        <v>1.010752688172043</v>
      </c>
      <c r="G22" s="65">
        <v>215</v>
      </c>
      <c r="H22" s="63">
        <v>9</v>
      </c>
      <c r="I22" s="63">
        <f>G22/H22</f>
        <v>23.888888888888889</v>
      </c>
      <c r="J22" s="63">
        <v>3</v>
      </c>
      <c r="K22" s="63">
        <v>4</v>
      </c>
      <c r="L22" s="65">
        <v>7531.58</v>
      </c>
      <c r="M22" s="65">
        <v>1432</v>
      </c>
      <c r="N22" s="61">
        <v>44379</v>
      </c>
      <c r="O22" s="60" t="s">
        <v>170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72457.25</v>
      </c>
      <c r="E23" s="58">
        <f t="shared" ref="E23:G23" si="0">SUM(E13:E22)</f>
        <v>81644.149999999994</v>
      </c>
      <c r="F23" s="108">
        <f>(D23-E23)/E23</f>
        <v>-0.11252367744657756</v>
      </c>
      <c r="G23" s="58">
        <f t="shared" si="0"/>
        <v>13511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116" t="s">
        <v>159</v>
      </c>
      <c r="D25" s="65">
        <v>1038.58</v>
      </c>
      <c r="E25" s="63">
        <v>3118.41</v>
      </c>
      <c r="F25" s="76">
        <f>(D25-E25)/E25</f>
        <v>-0.66695206852209943</v>
      </c>
      <c r="G25" s="65">
        <v>224</v>
      </c>
      <c r="H25" s="63">
        <v>32</v>
      </c>
      <c r="I25" s="63">
        <f>G25/H25</f>
        <v>7</v>
      </c>
      <c r="J25" s="63">
        <v>9</v>
      </c>
      <c r="K25" s="63">
        <v>5</v>
      </c>
      <c r="L25" s="65">
        <v>42870.11</v>
      </c>
      <c r="M25" s="65">
        <v>9569</v>
      </c>
      <c r="N25" s="61">
        <v>44372</v>
      </c>
      <c r="O25" s="60" t="s">
        <v>37</v>
      </c>
      <c r="P25" s="57"/>
      <c r="Q25" s="88"/>
      <c r="R25" s="88"/>
      <c r="S25" s="88"/>
      <c r="T25" s="88"/>
      <c r="U25" s="88"/>
      <c r="V25" s="89"/>
      <c r="W25" s="89"/>
      <c r="X25" s="90"/>
      <c r="Y25" s="90"/>
      <c r="Z25" s="56"/>
    </row>
    <row r="26" spans="1:26" ht="25.35" customHeight="1">
      <c r="A26" s="59">
        <v>12</v>
      </c>
      <c r="B26" s="59">
        <v>8</v>
      </c>
      <c r="C26" s="45" t="s">
        <v>173</v>
      </c>
      <c r="D26" s="65">
        <v>730.2</v>
      </c>
      <c r="E26" s="63">
        <v>1921.65</v>
      </c>
      <c r="F26" s="76">
        <f>(D26-E26)/E26</f>
        <v>-0.62001405042541569</v>
      </c>
      <c r="G26" s="65">
        <v>106</v>
      </c>
      <c r="H26" s="63">
        <v>7</v>
      </c>
      <c r="I26" s="63">
        <f>G26/H26</f>
        <v>15.142857142857142</v>
      </c>
      <c r="J26" s="63">
        <v>3</v>
      </c>
      <c r="K26" s="63">
        <v>4</v>
      </c>
      <c r="L26" s="65">
        <v>28918</v>
      </c>
      <c r="M26" s="65">
        <v>4788</v>
      </c>
      <c r="N26" s="61">
        <v>44379</v>
      </c>
      <c r="O26" s="60" t="s">
        <v>47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45" t="s">
        <v>190</v>
      </c>
      <c r="D27" s="65">
        <v>682.48</v>
      </c>
      <c r="E27" s="63">
        <v>1604.07</v>
      </c>
      <c r="F27" s="76">
        <f>(D27-E27)/E27</f>
        <v>-0.57453228350383712</v>
      </c>
      <c r="G27" s="65">
        <v>110</v>
      </c>
      <c r="H27" s="63">
        <v>22</v>
      </c>
      <c r="I27" s="63">
        <f>G27/H27</f>
        <v>5</v>
      </c>
      <c r="J27" s="63">
        <v>6</v>
      </c>
      <c r="K27" s="63">
        <v>2</v>
      </c>
      <c r="L27" s="65">
        <v>3681.56</v>
      </c>
      <c r="M27" s="65">
        <v>670</v>
      </c>
      <c r="N27" s="61">
        <v>44393</v>
      </c>
      <c r="O27" s="60" t="s">
        <v>49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>
        <v>9</v>
      </c>
      <c r="C28" s="45" t="s">
        <v>127</v>
      </c>
      <c r="D28" s="65">
        <v>596.20000000000005</v>
      </c>
      <c r="E28" s="63">
        <v>1683.94</v>
      </c>
      <c r="F28" s="76">
        <f>(D28-E28)/E28</f>
        <v>-0.64594938061926199</v>
      </c>
      <c r="G28" s="65">
        <v>88</v>
      </c>
      <c r="H28" s="63">
        <v>5</v>
      </c>
      <c r="I28" s="63">
        <f>G28/H28</f>
        <v>17.600000000000001</v>
      </c>
      <c r="J28" s="63">
        <v>3</v>
      </c>
      <c r="K28" s="63">
        <v>8</v>
      </c>
      <c r="L28" s="65">
        <v>105973.01</v>
      </c>
      <c r="M28" s="65">
        <v>16967</v>
      </c>
      <c r="N28" s="61">
        <v>44351</v>
      </c>
      <c r="O28" s="60" t="s">
        <v>34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59">
        <v>12</v>
      </c>
      <c r="C29" s="45" t="s">
        <v>136</v>
      </c>
      <c r="D29" s="65">
        <v>545.52</v>
      </c>
      <c r="E29" s="63">
        <v>1008.56</v>
      </c>
      <c r="F29" s="76">
        <f>(D29-E29)/E29</f>
        <v>-0.4591100182438328</v>
      </c>
      <c r="G29" s="65">
        <v>105</v>
      </c>
      <c r="H29" s="63">
        <v>8</v>
      </c>
      <c r="I29" s="63">
        <f>G29/H29</f>
        <v>13.125</v>
      </c>
      <c r="J29" s="63">
        <v>4</v>
      </c>
      <c r="K29" s="63">
        <v>7</v>
      </c>
      <c r="L29" s="65">
        <v>67507.850000000006</v>
      </c>
      <c r="M29" s="65">
        <v>14752</v>
      </c>
      <c r="N29" s="61">
        <v>44358</v>
      </c>
      <c r="O29" s="60" t="s">
        <v>64</v>
      </c>
      <c r="P29" s="57"/>
      <c r="Q29" s="88"/>
      <c r="R29" s="88"/>
      <c r="S29" s="88"/>
      <c r="T29" s="88"/>
      <c r="U29" s="88"/>
      <c r="V29" s="89"/>
      <c r="W29" s="89"/>
      <c r="X29" s="90"/>
      <c r="Y29" s="90"/>
      <c r="Z29" s="56"/>
    </row>
    <row r="30" spans="1:26" ht="25.35" customHeight="1">
      <c r="A30" s="59">
        <v>16</v>
      </c>
      <c r="B30" s="59">
        <v>18</v>
      </c>
      <c r="C30" s="64" t="s">
        <v>101</v>
      </c>
      <c r="D30" s="65">
        <v>187</v>
      </c>
      <c r="E30" s="65">
        <v>230</v>
      </c>
      <c r="F30" s="76">
        <f>(D30-E30)/E30</f>
        <v>-0.18695652173913044</v>
      </c>
      <c r="G30" s="65">
        <v>37</v>
      </c>
      <c r="H30" s="63" t="s">
        <v>30</v>
      </c>
      <c r="I30" s="63" t="s">
        <v>30</v>
      </c>
      <c r="J30" s="63">
        <v>1</v>
      </c>
      <c r="K30" s="63">
        <v>9</v>
      </c>
      <c r="L30" s="65">
        <v>5246</v>
      </c>
      <c r="M30" s="65">
        <v>1045</v>
      </c>
      <c r="N30" s="61">
        <v>44330</v>
      </c>
      <c r="O30" s="60" t="s">
        <v>102</v>
      </c>
      <c r="P30" s="57"/>
      <c r="Q30" s="88"/>
      <c r="R30" s="88"/>
      <c r="T30" s="88"/>
      <c r="U30" s="88"/>
      <c r="V30" s="89"/>
      <c r="W30" s="89"/>
      <c r="X30" s="90"/>
      <c r="Y30" s="90"/>
      <c r="Z30" s="56"/>
    </row>
    <row r="31" spans="1:26" ht="25.35" customHeight="1">
      <c r="A31" s="59">
        <v>17</v>
      </c>
      <c r="B31" s="59">
        <v>16</v>
      </c>
      <c r="C31" s="45" t="s">
        <v>112</v>
      </c>
      <c r="D31" s="65">
        <v>158</v>
      </c>
      <c r="E31" s="63">
        <v>311.5</v>
      </c>
      <c r="F31" s="76">
        <f>(D31-E31)/E31</f>
        <v>-0.492776886035313</v>
      </c>
      <c r="G31" s="65">
        <v>26</v>
      </c>
      <c r="H31" s="63">
        <v>4</v>
      </c>
      <c r="I31" s="63">
        <f>G31/H31</f>
        <v>6.5</v>
      </c>
      <c r="J31" s="63">
        <v>2</v>
      </c>
      <c r="K31" s="63">
        <v>9</v>
      </c>
      <c r="L31" s="65">
        <v>25704</v>
      </c>
      <c r="M31" s="65">
        <v>4515</v>
      </c>
      <c r="N31" s="61">
        <v>44344</v>
      </c>
      <c r="O31" s="60" t="s">
        <v>32</v>
      </c>
      <c r="P31" s="57"/>
      <c r="Q31" s="88"/>
      <c r="R31" s="88"/>
      <c r="S31" s="88"/>
      <c r="T31" s="88"/>
      <c r="U31" s="88"/>
      <c r="V31" s="89"/>
      <c r="W31" s="89"/>
      <c r="X31" s="90"/>
      <c r="Y31" s="90"/>
      <c r="Z31" s="56"/>
    </row>
    <row r="32" spans="1:26" ht="25.35" customHeight="1">
      <c r="A32" s="59">
        <v>18</v>
      </c>
      <c r="B32" s="59">
        <v>11</v>
      </c>
      <c r="C32" s="45" t="s">
        <v>188</v>
      </c>
      <c r="D32" s="65">
        <v>124</v>
      </c>
      <c r="E32" s="63">
        <v>1338.49</v>
      </c>
      <c r="F32" s="76">
        <f>(D32-E32)/E32</f>
        <v>-0.90735829180643857</v>
      </c>
      <c r="G32" s="65">
        <v>24</v>
      </c>
      <c r="H32" s="63">
        <v>7</v>
      </c>
      <c r="I32" s="63">
        <f>G32/H32</f>
        <v>3.4285714285714284</v>
      </c>
      <c r="J32" s="63">
        <v>4</v>
      </c>
      <c r="K32" s="63">
        <v>2</v>
      </c>
      <c r="L32" s="65">
        <v>2203.9899999999998</v>
      </c>
      <c r="M32" s="65">
        <v>371</v>
      </c>
      <c r="N32" s="61">
        <v>44393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17</v>
      </c>
      <c r="C33" s="45" t="s">
        <v>149</v>
      </c>
      <c r="D33" s="65">
        <v>103</v>
      </c>
      <c r="E33" s="63">
        <v>249</v>
      </c>
      <c r="F33" s="76">
        <f>(D33-E33)/E33</f>
        <v>-0.58634538152610438</v>
      </c>
      <c r="G33" s="65">
        <v>16</v>
      </c>
      <c r="H33" s="63" t="s">
        <v>30</v>
      </c>
      <c r="I33" s="63" t="s">
        <v>30</v>
      </c>
      <c r="J33" s="63">
        <v>1</v>
      </c>
      <c r="K33" s="63">
        <v>6</v>
      </c>
      <c r="L33" s="65">
        <v>33904</v>
      </c>
      <c r="M33" s="65">
        <v>5720</v>
      </c>
      <c r="N33" s="61">
        <v>44365</v>
      </c>
      <c r="O33" s="60" t="s">
        <v>31</v>
      </c>
      <c r="P33" s="57"/>
      <c r="R33" s="62"/>
      <c r="T33" s="57"/>
      <c r="U33" s="56"/>
      <c r="V33" s="56"/>
      <c r="W33" s="56"/>
      <c r="X33" s="56"/>
      <c r="Y33" s="57"/>
      <c r="Z33" s="56"/>
    </row>
    <row r="34" spans="1:26" ht="25.35" customHeight="1">
      <c r="A34" s="59">
        <v>20</v>
      </c>
      <c r="B34" s="93">
        <v>19</v>
      </c>
      <c r="C34" s="78" t="s">
        <v>97</v>
      </c>
      <c r="D34" s="65">
        <v>88.1</v>
      </c>
      <c r="E34" s="63">
        <v>177.3</v>
      </c>
      <c r="F34" s="76">
        <f>(D34-E34)/E34</f>
        <v>-0.50310208685843205</v>
      </c>
      <c r="G34" s="65">
        <v>17</v>
      </c>
      <c r="H34" s="63">
        <v>3</v>
      </c>
      <c r="I34" s="63">
        <f>G34/H34</f>
        <v>5.666666666666667</v>
      </c>
      <c r="J34" s="63">
        <v>1</v>
      </c>
      <c r="K34" s="63">
        <v>10</v>
      </c>
      <c r="L34" s="65">
        <v>54948</v>
      </c>
      <c r="M34" s="65">
        <v>11884</v>
      </c>
      <c r="N34" s="61">
        <v>44337</v>
      </c>
      <c r="O34" s="60" t="s">
        <v>32</v>
      </c>
      <c r="P34" s="57"/>
      <c r="Q34" s="88"/>
      <c r="R34" s="88"/>
      <c r="S34" s="88"/>
      <c r="T34" s="88"/>
      <c r="U34" s="88"/>
      <c r="V34" s="88"/>
      <c r="W34" s="88"/>
      <c r="X34" s="90"/>
      <c r="Y34" s="56"/>
      <c r="Z34" s="89"/>
    </row>
    <row r="35" spans="1:26" ht="25.35" customHeight="1">
      <c r="A35" s="16"/>
      <c r="B35" s="16"/>
      <c r="C35" s="39" t="s">
        <v>76</v>
      </c>
      <c r="D35" s="58">
        <f>SUM(D23:D34)</f>
        <v>76710.33</v>
      </c>
      <c r="E35" s="58">
        <f t="shared" ref="E35:G35" si="1">SUM(E23:E34)</f>
        <v>93287.07</v>
      </c>
      <c r="F35" s="108">
        <f>(D35-E35)/E35</f>
        <v>-0.17769600867515728</v>
      </c>
      <c r="G35" s="58">
        <f t="shared" si="1"/>
        <v>14264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93">
        <v>22</v>
      </c>
      <c r="C37" s="78" t="s">
        <v>171</v>
      </c>
      <c r="D37" s="65">
        <v>82.5</v>
      </c>
      <c r="E37" s="63">
        <v>143.35</v>
      </c>
      <c r="F37" s="76">
        <f>(D37-E37)/E37</f>
        <v>-0.42448552493896058</v>
      </c>
      <c r="G37" s="65">
        <v>15</v>
      </c>
      <c r="H37" s="63">
        <v>3</v>
      </c>
      <c r="I37" s="63">
        <f>G37/H37</f>
        <v>5</v>
      </c>
      <c r="J37" s="63">
        <v>1</v>
      </c>
      <c r="K37" s="63">
        <v>4</v>
      </c>
      <c r="L37" s="65">
        <v>11300.42</v>
      </c>
      <c r="M37" s="65">
        <v>1978</v>
      </c>
      <c r="N37" s="61">
        <v>44379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90"/>
      <c r="Z37" s="56"/>
    </row>
    <row r="38" spans="1:26" ht="25.35" customHeight="1">
      <c r="A38" s="59">
        <v>22</v>
      </c>
      <c r="B38" s="93">
        <v>25</v>
      </c>
      <c r="C38" s="82" t="s">
        <v>67</v>
      </c>
      <c r="D38" s="65">
        <v>80</v>
      </c>
      <c r="E38" s="63">
        <v>74</v>
      </c>
      <c r="F38" s="76">
        <f>(D38-E38)/E38</f>
        <v>8.1081081081081086E-2</v>
      </c>
      <c r="G38" s="65">
        <v>15</v>
      </c>
      <c r="H38" s="63">
        <v>2</v>
      </c>
      <c r="I38" s="63">
        <f>G38/H38</f>
        <v>7.5</v>
      </c>
      <c r="J38" s="63">
        <v>1</v>
      </c>
      <c r="K38" s="63">
        <v>12</v>
      </c>
      <c r="L38" s="65">
        <v>23598</v>
      </c>
      <c r="M38" s="65">
        <v>4149</v>
      </c>
      <c r="N38" s="61">
        <v>44323</v>
      </c>
      <c r="O38" s="60" t="s">
        <v>32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64" t="s">
        <v>200</v>
      </c>
      <c r="D39" s="65">
        <v>56</v>
      </c>
      <c r="E39" s="63" t="s">
        <v>30</v>
      </c>
      <c r="F39" s="63" t="s">
        <v>30</v>
      </c>
      <c r="G39" s="65">
        <v>28</v>
      </c>
      <c r="H39" s="48">
        <v>3</v>
      </c>
      <c r="I39" s="63">
        <f>G39/H39</f>
        <v>9.3333333333333339</v>
      </c>
      <c r="J39" s="63">
        <v>2</v>
      </c>
      <c r="K39" s="63" t="s">
        <v>30</v>
      </c>
      <c r="L39" s="65">
        <v>87110</v>
      </c>
      <c r="M39" s="65">
        <v>18308</v>
      </c>
      <c r="N39" s="61">
        <v>44008</v>
      </c>
      <c r="O39" s="60" t="s">
        <v>113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93">
        <v>21</v>
      </c>
      <c r="C40" s="45" t="s">
        <v>148</v>
      </c>
      <c r="D40" s="65">
        <v>53</v>
      </c>
      <c r="E40" s="63">
        <v>154</v>
      </c>
      <c r="F40" s="76">
        <f>(D40-E40)/E40</f>
        <v>-0.6558441558441559</v>
      </c>
      <c r="G40" s="65">
        <v>10</v>
      </c>
      <c r="H40" s="63">
        <v>2</v>
      </c>
      <c r="I40" s="63">
        <f>G40/H40</f>
        <v>5</v>
      </c>
      <c r="J40" s="63">
        <v>1</v>
      </c>
      <c r="K40" s="63">
        <v>6</v>
      </c>
      <c r="L40" s="65">
        <v>10961.52</v>
      </c>
      <c r="M40" s="65">
        <v>2051</v>
      </c>
      <c r="N40" s="61">
        <v>44365</v>
      </c>
      <c r="O40" s="77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90"/>
      <c r="Z40" s="56"/>
    </row>
    <row r="41" spans="1:26" ht="25.35" customHeight="1">
      <c r="A41" s="59">
        <v>25</v>
      </c>
      <c r="B41" s="59">
        <v>24</v>
      </c>
      <c r="C41" s="45" t="s">
        <v>172</v>
      </c>
      <c r="D41" s="65">
        <v>49</v>
      </c>
      <c r="E41" s="63">
        <v>83</v>
      </c>
      <c r="F41" s="76">
        <f>(D41-E41)/E41</f>
        <v>-0.40963855421686746</v>
      </c>
      <c r="G41" s="65">
        <v>10</v>
      </c>
      <c r="H41" s="63" t="s">
        <v>30</v>
      </c>
      <c r="I41" s="63" t="s">
        <v>30</v>
      </c>
      <c r="J41" s="63">
        <v>1</v>
      </c>
      <c r="K41" s="63">
        <v>4</v>
      </c>
      <c r="L41" s="65">
        <v>5275</v>
      </c>
      <c r="M41" s="65">
        <v>944</v>
      </c>
      <c r="N41" s="61">
        <v>44379</v>
      </c>
      <c r="O41" s="60" t="s">
        <v>31</v>
      </c>
      <c r="P41" s="57"/>
      <c r="R41" s="62"/>
      <c r="T41" s="57"/>
      <c r="U41" s="56"/>
      <c r="V41" s="56"/>
      <c r="W41" s="56"/>
      <c r="X41" s="56"/>
      <c r="Y41" s="57"/>
      <c r="Z41" s="56"/>
    </row>
    <row r="42" spans="1:26" ht="25.35" customHeight="1">
      <c r="A42" s="59">
        <v>26</v>
      </c>
      <c r="B42" s="63" t="s">
        <v>30</v>
      </c>
      <c r="C42" s="81" t="s">
        <v>38</v>
      </c>
      <c r="D42" s="65">
        <v>45</v>
      </c>
      <c r="E42" s="63" t="s">
        <v>30</v>
      </c>
      <c r="F42" s="63" t="s">
        <v>30</v>
      </c>
      <c r="G42" s="65">
        <v>7</v>
      </c>
      <c r="H42" s="63">
        <v>1</v>
      </c>
      <c r="I42" s="63">
        <f>G42/H42</f>
        <v>7</v>
      </c>
      <c r="J42" s="63">
        <v>1</v>
      </c>
      <c r="K42" s="63" t="s">
        <v>30</v>
      </c>
      <c r="L42" s="65">
        <v>23358.42</v>
      </c>
      <c r="M42" s="65">
        <v>4228</v>
      </c>
      <c r="N42" s="61">
        <v>44316</v>
      </c>
      <c r="O42" s="60" t="s">
        <v>37</v>
      </c>
      <c r="P42" s="57"/>
      <c r="Q42" s="88"/>
      <c r="R42" s="88"/>
      <c r="S42" s="88"/>
      <c r="T42" s="88"/>
      <c r="U42" s="88"/>
      <c r="V42" s="89"/>
      <c r="W42" s="89"/>
      <c r="X42" s="90"/>
      <c r="Y42" s="90"/>
      <c r="Z42" s="56"/>
    </row>
    <row r="43" spans="1:26" ht="25.35" customHeight="1">
      <c r="A43" s="59">
        <v>27</v>
      </c>
      <c r="B43" s="66" t="s">
        <v>30</v>
      </c>
      <c r="C43" s="64" t="s">
        <v>178</v>
      </c>
      <c r="D43" s="65">
        <v>41.5</v>
      </c>
      <c r="E43" s="63" t="s">
        <v>30</v>
      </c>
      <c r="F43" s="63" t="s">
        <v>30</v>
      </c>
      <c r="G43" s="65">
        <v>24</v>
      </c>
      <c r="H43" s="48">
        <v>3</v>
      </c>
      <c r="I43" s="63">
        <f>G43/H43</f>
        <v>8</v>
      </c>
      <c r="J43" s="63">
        <v>2</v>
      </c>
      <c r="K43" s="63" t="s">
        <v>30</v>
      </c>
      <c r="L43" s="65">
        <v>136032</v>
      </c>
      <c r="M43" s="65">
        <v>28049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89"/>
      <c r="X43" s="90"/>
      <c r="Y43" s="90"/>
      <c r="Z43" s="56"/>
    </row>
    <row r="44" spans="1:26" ht="25.35" customHeight="1">
      <c r="A44" s="59">
        <v>28</v>
      </c>
      <c r="B44" s="59">
        <v>20</v>
      </c>
      <c r="C44" s="79" t="s">
        <v>46</v>
      </c>
      <c r="D44" s="65">
        <v>34</v>
      </c>
      <c r="E44" s="63">
        <v>154</v>
      </c>
      <c r="F44" s="76">
        <f>(D44-E44)/E44</f>
        <v>-0.77922077922077926</v>
      </c>
      <c r="G44" s="65">
        <v>7</v>
      </c>
      <c r="H44" s="48">
        <v>4</v>
      </c>
      <c r="I44" s="63">
        <f>G44/H44</f>
        <v>1.75</v>
      </c>
      <c r="J44" s="63">
        <v>2</v>
      </c>
      <c r="K44" s="63">
        <v>13</v>
      </c>
      <c r="L44" s="65">
        <v>45003</v>
      </c>
      <c r="M44" s="65">
        <v>9366</v>
      </c>
      <c r="N44" s="61">
        <v>44316</v>
      </c>
      <c r="O44" s="60" t="s">
        <v>32</v>
      </c>
      <c r="P44" s="57"/>
      <c r="Q44" s="88"/>
      <c r="R44" s="88"/>
      <c r="S44" s="88"/>
      <c r="T44" s="88"/>
      <c r="U44" s="88"/>
      <c r="V44" s="89"/>
      <c r="W44" s="89"/>
      <c r="X44" s="90"/>
      <c r="Y44" s="90"/>
      <c r="Z44" s="56"/>
    </row>
    <row r="45" spans="1:26" ht="25.35" customHeight="1">
      <c r="A45" s="59">
        <v>29</v>
      </c>
      <c r="B45" s="66" t="s">
        <v>30</v>
      </c>
      <c r="C45" s="45" t="s">
        <v>40</v>
      </c>
      <c r="D45" s="65">
        <v>20</v>
      </c>
      <c r="E45" s="63" t="s">
        <v>30</v>
      </c>
      <c r="F45" s="63" t="s">
        <v>30</v>
      </c>
      <c r="G45" s="65">
        <v>10</v>
      </c>
      <c r="H45" s="63">
        <v>2</v>
      </c>
      <c r="I45" s="63">
        <f>G45/H45</f>
        <v>5</v>
      </c>
      <c r="J45" s="63">
        <v>1</v>
      </c>
      <c r="K45" s="63" t="s">
        <v>30</v>
      </c>
      <c r="L45" s="65">
        <v>115830.42</v>
      </c>
      <c r="M45" s="65">
        <v>23509</v>
      </c>
      <c r="N45" s="61">
        <v>44106</v>
      </c>
      <c r="O45" s="60" t="s">
        <v>37</v>
      </c>
      <c r="P45" s="57"/>
      <c r="Q45" s="88"/>
      <c r="R45" s="88"/>
      <c r="S45" s="88"/>
      <c r="T45" s="88"/>
      <c r="U45" s="88"/>
      <c r="V45" s="89"/>
      <c r="W45" s="89"/>
      <c r="X45" s="90"/>
      <c r="Y45" s="90"/>
      <c r="Z45" s="56"/>
    </row>
    <row r="46" spans="1:26" ht="25.35" customHeight="1">
      <c r="A46" s="59">
        <v>30</v>
      </c>
      <c r="B46" s="59">
        <v>13</v>
      </c>
      <c r="C46" s="45" t="s">
        <v>179</v>
      </c>
      <c r="D46" s="65">
        <v>16</v>
      </c>
      <c r="E46" s="63">
        <v>711.93</v>
      </c>
      <c r="F46" s="76">
        <f>(D46-E46)/E46</f>
        <v>-0.97752588035340549</v>
      </c>
      <c r="G46" s="65">
        <v>4</v>
      </c>
      <c r="H46" s="63">
        <v>1</v>
      </c>
      <c r="I46" s="63">
        <f>G46/H46</f>
        <v>4</v>
      </c>
      <c r="J46" s="63">
        <v>1</v>
      </c>
      <c r="K46" s="63">
        <v>3</v>
      </c>
      <c r="L46" s="65">
        <v>6368.18</v>
      </c>
      <c r="M46" s="65">
        <v>1608</v>
      </c>
      <c r="N46" s="61">
        <v>44386</v>
      </c>
      <c r="O46" s="60" t="s">
        <v>27</v>
      </c>
      <c r="P46" s="57"/>
      <c r="Q46" s="88"/>
      <c r="R46" s="88"/>
      <c r="S46" s="88"/>
      <c r="T46" s="88"/>
      <c r="U46" s="88"/>
      <c r="V46" s="89"/>
      <c r="W46" s="89"/>
      <c r="X46" s="90"/>
      <c r="Y46" s="90"/>
      <c r="Z46" s="56"/>
    </row>
    <row r="47" spans="1:26" ht="25.35" customHeight="1">
      <c r="A47" s="16"/>
      <c r="B47" s="16"/>
      <c r="C47" s="39" t="s">
        <v>76</v>
      </c>
      <c r="D47" s="58">
        <f>SUM(D35:D46)</f>
        <v>77187.33</v>
      </c>
      <c r="E47" s="58">
        <f t="shared" ref="E47:G47" si="2">SUM(E35:E46)</f>
        <v>94607.35</v>
      </c>
      <c r="F47" s="108">
        <f>(D47-E47)/E47</f>
        <v>-0.18412966857226212</v>
      </c>
      <c r="G47" s="58">
        <f t="shared" si="2"/>
        <v>14394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136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63" t="s">
        <v>30</v>
      </c>
      <c r="C49" s="92" t="s">
        <v>140</v>
      </c>
      <c r="D49" s="65">
        <v>4</v>
      </c>
      <c r="E49" s="63" t="s">
        <v>30</v>
      </c>
      <c r="F49" s="63" t="s">
        <v>30</v>
      </c>
      <c r="G49" s="65">
        <v>2</v>
      </c>
      <c r="H49" s="48">
        <v>1</v>
      </c>
      <c r="I49" s="63">
        <f>G49/H49</f>
        <v>2</v>
      </c>
      <c r="J49" s="63">
        <v>2</v>
      </c>
      <c r="K49" s="63" t="s">
        <v>30</v>
      </c>
      <c r="L49" s="65">
        <v>89748</v>
      </c>
      <c r="M49" s="65">
        <v>20912</v>
      </c>
      <c r="N49" s="61">
        <v>43875</v>
      </c>
      <c r="O49" s="60" t="s">
        <v>37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93" t="s">
        <v>56</v>
      </c>
      <c r="C50" s="78" t="s">
        <v>201</v>
      </c>
      <c r="D50" s="65"/>
      <c r="E50" s="63" t="s">
        <v>30</v>
      </c>
      <c r="F50" s="63" t="s">
        <v>30</v>
      </c>
      <c r="G50" s="65"/>
      <c r="H50" s="63"/>
      <c r="I50" s="63"/>
      <c r="J50" s="63"/>
      <c r="K50" s="63">
        <v>1</v>
      </c>
      <c r="L50" s="65"/>
      <c r="M50" s="65"/>
      <c r="N50" s="61">
        <v>44400</v>
      </c>
      <c r="O50" s="60" t="s">
        <v>49</v>
      </c>
      <c r="P50" s="57"/>
      <c r="Q50" s="88"/>
      <c r="R50" s="88"/>
      <c r="S50" s="88"/>
      <c r="T50" s="88"/>
      <c r="U50" s="88"/>
      <c r="V50" s="89"/>
      <c r="W50" s="89"/>
      <c r="X50" s="90"/>
      <c r="Y50" s="91"/>
      <c r="Z50" s="56"/>
    </row>
    <row r="51" spans="1:26" ht="25.35" customHeight="1">
      <c r="A51" s="16"/>
      <c r="B51" s="16"/>
      <c r="C51" s="39" t="s">
        <v>202</v>
      </c>
      <c r="D51" s="58">
        <f>SUM(D47:D50)</f>
        <v>77191.33</v>
      </c>
      <c r="E51" s="58">
        <f t="shared" ref="E51:G51" si="3">SUM(E47:E50)</f>
        <v>94607.35</v>
      </c>
      <c r="F51" s="108">
        <f t="shared" ref="F48:F51" si="4">(D51-E51)/E51</f>
        <v>-0.18408738855913417</v>
      </c>
      <c r="G51" s="58">
        <f t="shared" si="3"/>
        <v>14396</v>
      </c>
      <c r="H51" s="58"/>
      <c r="I51" s="19"/>
      <c r="J51" s="18"/>
      <c r="K51" s="20"/>
      <c r="L51" s="21"/>
      <c r="M51" s="25"/>
      <c r="N51" s="22"/>
      <c r="O51" s="77"/>
    </row>
    <row r="52" spans="1:26" ht="23.1" customHeight="1"/>
    <row r="53" spans="1:26" ht="17.25" customHeight="1"/>
    <row r="54" spans="1:26" ht="16.5" customHeight="1"/>
    <row r="67" spans="16:18">
      <c r="R67" s="57"/>
    </row>
    <row r="70" spans="16:18">
      <c r="P70" s="57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896BB-195F-49AA-B85F-FBBF0CD2DF2D}">
  <dimension ref="A1:Z67"/>
  <sheetViews>
    <sheetView topLeftCell="A16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93</v>
      </c>
      <c r="F1" s="2"/>
      <c r="G1" s="2"/>
      <c r="H1" s="2"/>
      <c r="I1" s="2"/>
    </row>
    <row r="2" spans="1:26" ht="19.5" customHeight="1">
      <c r="E2" s="2" t="s">
        <v>94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91</v>
      </c>
      <c r="E6" s="4" t="s">
        <v>80</v>
      </c>
      <c r="F6" s="131"/>
      <c r="G6" s="4" t="s">
        <v>91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85"/>
      <c r="E9" s="85"/>
      <c r="F9" s="130" t="s">
        <v>15</v>
      </c>
      <c r="G9" s="85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34"/>
      <c r="B10" s="134"/>
      <c r="C10" s="131"/>
      <c r="D10" s="86" t="s">
        <v>92</v>
      </c>
      <c r="E10" s="86" t="s">
        <v>81</v>
      </c>
      <c r="F10" s="131"/>
      <c r="G10" s="86" t="s">
        <v>92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34"/>
      <c r="B11" s="134"/>
      <c r="C11" s="131"/>
      <c r="D11" s="86" t="s">
        <v>14</v>
      </c>
      <c r="E11" s="4" t="s">
        <v>14</v>
      </c>
      <c r="F11" s="131"/>
      <c r="G11" s="86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4"/>
      <c r="B12" s="135"/>
      <c r="C12" s="132"/>
      <c r="D12" s="87"/>
      <c r="E12" s="5" t="s">
        <v>2</v>
      </c>
      <c r="F12" s="132"/>
      <c r="G12" s="87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Z12" s="90"/>
    </row>
    <row r="13" spans="1:26" ht="25.35" customHeight="1">
      <c r="A13" s="59">
        <v>1</v>
      </c>
      <c r="B13" s="59" t="s">
        <v>56</v>
      </c>
      <c r="C13" s="45" t="s">
        <v>97</v>
      </c>
      <c r="D13" s="65">
        <v>17480.71</v>
      </c>
      <c r="E13" s="63" t="s">
        <v>30</v>
      </c>
      <c r="F13" s="63" t="s">
        <v>30</v>
      </c>
      <c r="G13" s="65">
        <v>3586</v>
      </c>
      <c r="H13" s="63">
        <v>138</v>
      </c>
      <c r="I13" s="63">
        <f>G13/H13</f>
        <v>25.985507246376812</v>
      </c>
      <c r="J13" s="63">
        <v>17</v>
      </c>
      <c r="K13" s="63">
        <v>1</v>
      </c>
      <c r="L13" s="65">
        <v>17793</v>
      </c>
      <c r="M13" s="65">
        <v>3657</v>
      </c>
      <c r="N13" s="61">
        <v>44337</v>
      </c>
      <c r="O13" s="60" t="s">
        <v>32</v>
      </c>
      <c r="P13" s="57"/>
      <c r="Q13" s="88"/>
      <c r="R13" s="88"/>
      <c r="S13" s="88"/>
      <c r="T13" s="88"/>
      <c r="U13" s="88"/>
      <c r="V13" s="89"/>
      <c r="W13" s="89"/>
      <c r="X13" s="90"/>
      <c r="Y13" s="56"/>
      <c r="Z13" s="90"/>
    </row>
    <row r="14" spans="1:26" ht="25.35" customHeight="1">
      <c r="A14" s="59">
        <v>2</v>
      </c>
      <c r="B14" s="59">
        <v>1</v>
      </c>
      <c r="C14" s="45" t="s">
        <v>82</v>
      </c>
      <c r="D14" s="65">
        <v>8392</v>
      </c>
      <c r="E14" s="63">
        <v>15357.15</v>
      </c>
      <c r="F14" s="76">
        <f>(D14-E14)/E14</f>
        <v>-0.45354444021188828</v>
      </c>
      <c r="G14" s="65">
        <v>1256</v>
      </c>
      <c r="H14" s="63">
        <v>70</v>
      </c>
      <c r="I14" s="63">
        <f>G14/H14</f>
        <v>17.942857142857143</v>
      </c>
      <c r="J14" s="63">
        <v>11</v>
      </c>
      <c r="K14" s="63">
        <v>2</v>
      </c>
      <c r="L14" s="65">
        <v>34317.870000000003</v>
      </c>
      <c r="M14" s="65">
        <v>5323</v>
      </c>
      <c r="N14" s="61">
        <v>44330</v>
      </c>
      <c r="O14" s="60" t="s">
        <v>27</v>
      </c>
      <c r="P14" s="57"/>
      <c r="Q14" s="88"/>
      <c r="R14" s="88"/>
      <c r="S14" s="88"/>
      <c r="T14" s="88"/>
      <c r="U14" s="88"/>
      <c r="V14" s="89"/>
      <c r="W14" s="89"/>
      <c r="X14" s="90"/>
      <c r="Y14" s="56"/>
      <c r="Z14" s="90"/>
    </row>
    <row r="15" spans="1:26" ht="25.35" customHeight="1">
      <c r="A15" s="59">
        <v>3</v>
      </c>
      <c r="B15" s="59" t="s">
        <v>56</v>
      </c>
      <c r="C15" s="45" t="s">
        <v>95</v>
      </c>
      <c r="D15" s="65">
        <v>6610.59</v>
      </c>
      <c r="E15" s="63" t="s">
        <v>30</v>
      </c>
      <c r="F15" s="63" t="s">
        <v>30</v>
      </c>
      <c r="G15" s="65">
        <v>1004</v>
      </c>
      <c r="H15" s="63">
        <v>79</v>
      </c>
      <c r="I15" s="63">
        <f>G15/H15</f>
        <v>12.708860759493671</v>
      </c>
      <c r="J15" s="63">
        <v>14</v>
      </c>
      <c r="K15" s="63">
        <v>1</v>
      </c>
      <c r="L15" s="65">
        <v>6610.59</v>
      </c>
      <c r="M15" s="65">
        <v>1004</v>
      </c>
      <c r="N15" s="61">
        <v>44337</v>
      </c>
      <c r="O15" s="60" t="s">
        <v>27</v>
      </c>
      <c r="P15" s="57"/>
      <c r="Q15" s="88"/>
      <c r="R15" s="88"/>
      <c r="S15" s="88"/>
      <c r="T15" s="88"/>
      <c r="U15" s="88"/>
      <c r="V15" s="89"/>
      <c r="W15" s="89"/>
      <c r="X15" s="90"/>
      <c r="Y15" s="56"/>
      <c r="Z15" s="90"/>
    </row>
    <row r="16" spans="1:26" ht="25.35" customHeight="1">
      <c r="A16" s="59">
        <v>4</v>
      </c>
      <c r="B16" s="59">
        <v>2</v>
      </c>
      <c r="C16" s="45" t="s">
        <v>65</v>
      </c>
      <c r="D16" s="65">
        <v>5903.65</v>
      </c>
      <c r="E16" s="63">
        <v>10138.94</v>
      </c>
      <c r="F16" s="76">
        <f>(D16-E16)/E16</f>
        <v>-0.41772512708429094</v>
      </c>
      <c r="G16" s="65">
        <v>1187</v>
      </c>
      <c r="H16" s="63">
        <v>77</v>
      </c>
      <c r="I16" s="63">
        <f>G16/H16</f>
        <v>15.415584415584416</v>
      </c>
      <c r="J16" s="63">
        <v>10</v>
      </c>
      <c r="K16" s="63">
        <v>3</v>
      </c>
      <c r="L16" s="65">
        <v>42649.25</v>
      </c>
      <c r="M16" s="65">
        <v>8764</v>
      </c>
      <c r="N16" s="61">
        <v>44323</v>
      </c>
      <c r="O16" s="60" t="s">
        <v>34</v>
      </c>
      <c r="P16" s="57"/>
      <c r="Q16" s="88"/>
      <c r="R16" s="88"/>
      <c r="S16" s="88"/>
      <c r="T16" s="88"/>
      <c r="U16" s="88"/>
      <c r="V16" s="89"/>
      <c r="W16" s="89"/>
      <c r="X16" s="90"/>
      <c r="Y16" s="56"/>
      <c r="Z16" s="90"/>
    </row>
    <row r="17" spans="1:26" ht="25.35" customHeight="1">
      <c r="A17" s="59">
        <v>5</v>
      </c>
      <c r="B17" s="59" t="s">
        <v>56</v>
      </c>
      <c r="C17" s="45" t="s">
        <v>98</v>
      </c>
      <c r="D17" s="65">
        <v>5453</v>
      </c>
      <c r="E17" s="63" t="s">
        <v>30</v>
      </c>
      <c r="F17" s="63" t="s">
        <v>30</v>
      </c>
      <c r="G17" s="65">
        <v>828</v>
      </c>
      <c r="H17" s="63" t="s">
        <v>30</v>
      </c>
      <c r="I17" s="63" t="s">
        <v>30</v>
      </c>
      <c r="J17" s="63">
        <v>6</v>
      </c>
      <c r="K17" s="63">
        <v>1</v>
      </c>
      <c r="L17" s="65">
        <v>5453</v>
      </c>
      <c r="M17" s="65">
        <v>828</v>
      </c>
      <c r="N17" s="61">
        <v>44337</v>
      </c>
      <c r="O17" s="60" t="s">
        <v>31</v>
      </c>
      <c r="P17" s="57"/>
      <c r="Q17" s="88"/>
      <c r="R17" s="88"/>
      <c r="S17" s="88"/>
      <c r="T17" s="88"/>
      <c r="U17" s="88"/>
      <c r="V17" s="89"/>
      <c r="W17" s="89"/>
      <c r="X17" s="90"/>
      <c r="Y17" s="56"/>
      <c r="Z17" s="90"/>
    </row>
    <row r="18" spans="1:26" ht="25.35" customHeight="1">
      <c r="A18" s="59">
        <v>6</v>
      </c>
      <c r="B18" s="59">
        <v>3</v>
      </c>
      <c r="C18" s="64" t="s">
        <v>63</v>
      </c>
      <c r="D18" s="65">
        <v>3596.97</v>
      </c>
      <c r="E18" s="63">
        <v>9826.1299999999992</v>
      </c>
      <c r="F18" s="76">
        <f>(D18-E18)/E18</f>
        <v>-0.63393828496061011</v>
      </c>
      <c r="G18" s="65">
        <v>538</v>
      </c>
      <c r="H18" s="48">
        <v>37</v>
      </c>
      <c r="I18" s="63">
        <f>G18/H18</f>
        <v>14.54054054054054</v>
      </c>
      <c r="J18" s="63">
        <v>8</v>
      </c>
      <c r="K18" s="63">
        <v>3</v>
      </c>
      <c r="L18" s="65">
        <v>44736.71</v>
      </c>
      <c r="M18" s="65">
        <v>6439</v>
      </c>
      <c r="N18" s="61">
        <v>44323</v>
      </c>
      <c r="O18" s="75" t="s">
        <v>64</v>
      </c>
      <c r="P18" s="57"/>
      <c r="Q18" s="88"/>
      <c r="R18" s="88"/>
      <c r="S18" s="88"/>
      <c r="T18" s="88"/>
      <c r="U18" s="88"/>
      <c r="V18" s="89"/>
      <c r="W18" s="89"/>
      <c r="X18" s="90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96</v>
      </c>
      <c r="D19" s="65">
        <v>3443.88</v>
      </c>
      <c r="E19" s="63" t="s">
        <v>30</v>
      </c>
      <c r="F19" s="63" t="s">
        <v>30</v>
      </c>
      <c r="G19" s="65">
        <v>549</v>
      </c>
      <c r="H19" s="63">
        <v>70</v>
      </c>
      <c r="I19" s="63">
        <f>G19/H19</f>
        <v>7.8428571428571425</v>
      </c>
      <c r="J19" s="63">
        <v>14</v>
      </c>
      <c r="K19" s="63">
        <v>1</v>
      </c>
      <c r="L19" s="65">
        <v>3995.38</v>
      </c>
      <c r="M19" s="65">
        <v>643</v>
      </c>
      <c r="N19" s="61">
        <v>44337</v>
      </c>
      <c r="O19" s="77" t="s">
        <v>27</v>
      </c>
      <c r="P19" s="57"/>
      <c r="Q19" s="88"/>
      <c r="R19" s="88"/>
      <c r="S19" s="88"/>
      <c r="T19" s="88"/>
      <c r="U19" s="88"/>
      <c r="V19" s="89"/>
      <c r="W19" s="89"/>
      <c r="X19" s="90"/>
      <c r="Y19" s="56"/>
      <c r="Z19" s="90"/>
    </row>
    <row r="20" spans="1:26" ht="25.35" customHeight="1">
      <c r="A20" s="59">
        <v>8</v>
      </c>
      <c r="B20" s="59">
        <v>4</v>
      </c>
      <c r="C20" s="79" t="s">
        <v>46</v>
      </c>
      <c r="D20" s="65">
        <v>3247.88</v>
      </c>
      <c r="E20" s="63">
        <v>4717.62</v>
      </c>
      <c r="F20" s="76">
        <f>(D20-E20)/E20</f>
        <v>-0.31154268465878976</v>
      </c>
      <c r="G20" s="65">
        <v>643</v>
      </c>
      <c r="H20" s="48">
        <v>50</v>
      </c>
      <c r="I20" s="63">
        <f>G20/H20</f>
        <v>12.86</v>
      </c>
      <c r="J20" s="63">
        <v>11</v>
      </c>
      <c r="K20" s="63">
        <v>4</v>
      </c>
      <c r="L20" s="65">
        <v>38589</v>
      </c>
      <c r="M20" s="65">
        <v>7994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56"/>
      <c r="Z20" s="90"/>
    </row>
    <row r="21" spans="1:26" ht="25.35" customHeight="1">
      <c r="A21" s="59">
        <v>9</v>
      </c>
      <c r="B21" s="59" t="s">
        <v>56</v>
      </c>
      <c r="C21" s="78" t="s">
        <v>99</v>
      </c>
      <c r="D21" s="65">
        <v>2831</v>
      </c>
      <c r="E21" s="63" t="s">
        <v>30</v>
      </c>
      <c r="F21" s="63" t="s">
        <v>30</v>
      </c>
      <c r="G21" s="65">
        <v>460</v>
      </c>
      <c r="H21" s="63" t="s">
        <v>30</v>
      </c>
      <c r="I21" s="63" t="s">
        <v>30</v>
      </c>
      <c r="J21" s="63">
        <v>14</v>
      </c>
      <c r="K21" s="63">
        <v>1</v>
      </c>
      <c r="L21" s="65" t="s">
        <v>100</v>
      </c>
      <c r="M21" s="65">
        <v>460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89"/>
      <c r="X21" s="90"/>
      <c r="Y21" s="56"/>
      <c r="Z21" s="90"/>
    </row>
    <row r="22" spans="1:26" ht="25.35" customHeight="1">
      <c r="A22" s="59">
        <v>10</v>
      </c>
      <c r="B22" s="59" t="s">
        <v>56</v>
      </c>
      <c r="C22" s="78" t="s">
        <v>104</v>
      </c>
      <c r="D22" s="65">
        <v>2766.88</v>
      </c>
      <c r="E22" s="63" t="s">
        <v>30</v>
      </c>
      <c r="F22" s="63" t="s">
        <v>30</v>
      </c>
      <c r="G22" s="65">
        <v>416</v>
      </c>
      <c r="H22" s="63">
        <v>63</v>
      </c>
      <c r="I22" s="63">
        <f>G22/H22</f>
        <v>6.6031746031746028</v>
      </c>
      <c r="J22" s="63">
        <v>13</v>
      </c>
      <c r="K22" s="63">
        <v>1</v>
      </c>
      <c r="L22" s="65">
        <v>2766.88</v>
      </c>
      <c r="M22" s="65">
        <v>416</v>
      </c>
      <c r="N22" s="61">
        <v>44337</v>
      </c>
      <c r="O22" s="60" t="s">
        <v>37</v>
      </c>
      <c r="P22" s="57"/>
      <c r="Q22" s="88"/>
      <c r="R22" s="88"/>
      <c r="S22" s="88"/>
      <c r="T22" s="88"/>
      <c r="U22" s="88"/>
      <c r="V22" s="89"/>
      <c r="W22" s="89"/>
      <c r="X22" s="90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59726.55999999999</v>
      </c>
      <c r="E23" s="58">
        <f t="shared" ref="E23:G23" si="0">SUM(E13:E22)</f>
        <v>40039.840000000004</v>
      </c>
      <c r="F23" s="84">
        <f t="shared" ref="F23" si="1">(D23-E23)/E23</f>
        <v>0.4916782884247286</v>
      </c>
      <c r="G23" s="58">
        <f t="shared" si="0"/>
        <v>10467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5</v>
      </c>
      <c r="C25" s="78" t="s">
        <v>66</v>
      </c>
      <c r="D25" s="65">
        <v>2670.99</v>
      </c>
      <c r="E25" s="63">
        <v>4282.87</v>
      </c>
      <c r="F25" s="76">
        <f t="shared" ref="F25:F31" si="2">(D25-E25)/E25</f>
        <v>-0.37635510767312574</v>
      </c>
      <c r="G25" s="65">
        <v>437</v>
      </c>
      <c r="H25" s="63">
        <v>34</v>
      </c>
      <c r="I25" s="63">
        <f>G25/H25</f>
        <v>12.852941176470589</v>
      </c>
      <c r="J25" s="63">
        <v>7</v>
      </c>
      <c r="K25" s="63">
        <v>3</v>
      </c>
      <c r="L25" s="65">
        <v>22555.7</v>
      </c>
      <c r="M25" s="65">
        <v>3736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89"/>
      <c r="X25" s="91"/>
      <c r="Y25" s="56"/>
      <c r="Z25" s="90"/>
    </row>
    <row r="26" spans="1:26" ht="25.35" customHeight="1">
      <c r="A26" s="59">
        <v>12</v>
      </c>
      <c r="B26" s="59">
        <v>10</v>
      </c>
      <c r="C26" s="82" t="s">
        <v>77</v>
      </c>
      <c r="D26" s="65">
        <v>1628.65</v>
      </c>
      <c r="E26" s="63">
        <v>2406.75</v>
      </c>
      <c r="F26" s="76">
        <f t="shared" si="2"/>
        <v>-0.32329905474187176</v>
      </c>
      <c r="G26" s="65">
        <v>239</v>
      </c>
      <c r="H26" s="63">
        <v>17</v>
      </c>
      <c r="I26" s="63">
        <f>G26/H26</f>
        <v>14.058823529411764</v>
      </c>
      <c r="J26" s="63">
        <v>4</v>
      </c>
      <c r="K26" s="63">
        <v>3</v>
      </c>
      <c r="L26" s="65">
        <v>12294</v>
      </c>
      <c r="M26" s="65">
        <v>1934</v>
      </c>
      <c r="N26" s="61">
        <v>44323</v>
      </c>
      <c r="O26" s="60" t="s">
        <v>33</v>
      </c>
      <c r="P26" s="57"/>
      <c r="Q26" s="88"/>
      <c r="R26" s="88"/>
      <c r="S26" s="88"/>
      <c r="T26" s="88"/>
      <c r="U26" s="88"/>
      <c r="V26" s="89"/>
      <c r="W26" s="89"/>
      <c r="X26" s="91"/>
      <c r="Y26" s="56"/>
      <c r="Z26" s="90"/>
    </row>
    <row r="27" spans="1:26" ht="24.6" customHeight="1">
      <c r="A27" s="59">
        <v>13</v>
      </c>
      <c r="B27" s="59" t="s">
        <v>56</v>
      </c>
      <c r="C27" s="45" t="s">
        <v>103</v>
      </c>
      <c r="D27" s="65">
        <v>1410</v>
      </c>
      <c r="E27" s="63" t="s">
        <v>30</v>
      </c>
      <c r="F27" s="63" t="s">
        <v>30</v>
      </c>
      <c r="G27" s="65">
        <v>271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1410</v>
      </c>
      <c r="M27" s="65">
        <v>271</v>
      </c>
      <c r="N27" s="61">
        <v>44337</v>
      </c>
      <c r="O27" s="60" t="s">
        <v>60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59">
        <v>9</v>
      </c>
      <c r="C28" s="78" t="s">
        <v>85</v>
      </c>
      <c r="D28" s="65">
        <v>1205</v>
      </c>
      <c r="E28" s="63">
        <v>2600</v>
      </c>
      <c r="F28" s="76">
        <f t="shared" si="2"/>
        <v>-0.53653846153846152</v>
      </c>
      <c r="G28" s="65">
        <v>232</v>
      </c>
      <c r="H28" s="63" t="s">
        <v>30</v>
      </c>
      <c r="I28" s="63" t="s">
        <v>30</v>
      </c>
      <c r="J28" s="63">
        <v>5</v>
      </c>
      <c r="K28" s="63">
        <v>2</v>
      </c>
      <c r="L28" s="65">
        <v>4726</v>
      </c>
      <c r="M28" s="65">
        <v>952</v>
      </c>
      <c r="N28" s="61">
        <v>44330</v>
      </c>
      <c r="O28" s="60" t="s">
        <v>31</v>
      </c>
      <c r="P28" s="57"/>
      <c r="Q28" s="88"/>
      <c r="R28" s="88"/>
      <c r="S28" s="88"/>
      <c r="T28" s="88"/>
      <c r="U28" s="88"/>
      <c r="V28" s="89"/>
      <c r="W28" s="89"/>
      <c r="X28" s="90"/>
      <c r="Y28" s="56"/>
      <c r="Z28" s="90"/>
    </row>
    <row r="29" spans="1:26" ht="25.35" customHeight="1">
      <c r="A29" s="59">
        <v>15</v>
      </c>
      <c r="B29" s="59">
        <v>6</v>
      </c>
      <c r="C29" s="78" t="s">
        <v>83</v>
      </c>
      <c r="D29" s="65">
        <v>1139.48</v>
      </c>
      <c r="E29" s="63">
        <v>4036.25</v>
      </c>
      <c r="F29" s="76">
        <f t="shared" si="2"/>
        <v>-0.71768844843604829</v>
      </c>
      <c r="G29" s="65">
        <v>175</v>
      </c>
      <c r="H29" s="63">
        <v>21</v>
      </c>
      <c r="I29" s="63">
        <f>G29/H29</f>
        <v>8.3333333333333339</v>
      </c>
      <c r="J29" s="63">
        <v>5</v>
      </c>
      <c r="K29" s="63">
        <v>2</v>
      </c>
      <c r="L29" s="65">
        <v>7153.87</v>
      </c>
      <c r="M29" s="65">
        <v>1161</v>
      </c>
      <c r="N29" s="61">
        <v>44330</v>
      </c>
      <c r="O29" s="60" t="s">
        <v>34</v>
      </c>
      <c r="P29" s="57"/>
      <c r="Q29" s="88"/>
      <c r="R29" s="88"/>
      <c r="S29" s="88"/>
      <c r="T29" s="88"/>
      <c r="U29" s="88"/>
      <c r="V29" s="89"/>
      <c r="W29" s="89"/>
      <c r="X29" s="90"/>
      <c r="Y29" s="56"/>
      <c r="Z29" s="90"/>
    </row>
    <row r="30" spans="1:26" ht="25.35" customHeight="1">
      <c r="A30" s="59">
        <v>16</v>
      </c>
      <c r="B30" s="59">
        <v>7</v>
      </c>
      <c r="C30" s="82" t="s">
        <v>67</v>
      </c>
      <c r="D30" s="65">
        <v>1099.5</v>
      </c>
      <c r="E30" s="63">
        <v>2917.5</v>
      </c>
      <c r="F30" s="76">
        <f t="shared" si="2"/>
        <v>-0.62313624678663238</v>
      </c>
      <c r="G30" s="65">
        <v>201</v>
      </c>
      <c r="H30" s="63">
        <v>12</v>
      </c>
      <c r="I30" s="63">
        <f>G30/H30</f>
        <v>16.75</v>
      </c>
      <c r="J30" s="63">
        <v>5</v>
      </c>
      <c r="K30" s="63">
        <v>3</v>
      </c>
      <c r="L30" s="65">
        <v>20274</v>
      </c>
      <c r="M30" s="65">
        <v>3520</v>
      </c>
      <c r="N30" s="61">
        <v>44323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59">
        <v>11</v>
      </c>
      <c r="C31" s="92" t="s">
        <v>48</v>
      </c>
      <c r="D31" s="65">
        <v>987.1</v>
      </c>
      <c r="E31" s="63">
        <v>1506.7</v>
      </c>
      <c r="F31" s="76">
        <f t="shared" si="2"/>
        <v>-0.34485962699940265</v>
      </c>
      <c r="G31" s="65">
        <v>189</v>
      </c>
      <c r="H31" s="63">
        <v>17</v>
      </c>
      <c r="I31" s="63">
        <f>G31/H31</f>
        <v>11.117647058823529</v>
      </c>
      <c r="J31" s="63">
        <v>6</v>
      </c>
      <c r="K31" s="63">
        <v>4</v>
      </c>
      <c r="L31" s="65">
        <v>26210.42</v>
      </c>
      <c r="M31" s="65">
        <v>4596</v>
      </c>
      <c r="N31" s="61">
        <v>44316</v>
      </c>
      <c r="O31" s="60" t="s">
        <v>49</v>
      </c>
      <c r="P31" s="57"/>
      <c r="R31" s="62"/>
      <c r="T31" s="57"/>
      <c r="U31" s="56"/>
      <c r="V31" s="56"/>
      <c r="W31" s="57"/>
      <c r="X31" s="56"/>
      <c r="Y31" s="56"/>
      <c r="Z31" s="56"/>
    </row>
    <row r="32" spans="1:26" ht="25.35" customHeight="1">
      <c r="A32" s="59">
        <v>18</v>
      </c>
      <c r="B32" s="66" t="s">
        <v>30</v>
      </c>
      <c r="C32" s="92" t="s">
        <v>101</v>
      </c>
      <c r="D32" s="65">
        <v>585</v>
      </c>
      <c r="E32" s="63" t="s">
        <v>30</v>
      </c>
      <c r="F32" s="63" t="s">
        <v>30</v>
      </c>
      <c r="G32" s="65">
        <v>113</v>
      </c>
      <c r="H32" s="63" t="s">
        <v>30</v>
      </c>
      <c r="I32" s="63" t="s">
        <v>30</v>
      </c>
      <c r="J32" s="63">
        <v>3</v>
      </c>
      <c r="K32" s="63">
        <v>2</v>
      </c>
      <c r="L32" s="65">
        <v>2160</v>
      </c>
      <c r="M32" s="65">
        <v>424</v>
      </c>
      <c r="N32" s="61">
        <v>44330</v>
      </c>
      <c r="O32" s="60" t="s">
        <v>102</v>
      </c>
      <c r="P32" s="57"/>
      <c r="R32" s="62"/>
      <c r="T32" s="57"/>
      <c r="U32" s="56"/>
      <c r="V32" s="56"/>
      <c r="W32" s="57"/>
      <c r="X32" s="56"/>
      <c r="Y32" s="56"/>
      <c r="Z32" s="56"/>
    </row>
    <row r="33" spans="1:26" ht="25.35" customHeight="1">
      <c r="A33" s="59">
        <v>19</v>
      </c>
      <c r="B33" s="59">
        <v>8</v>
      </c>
      <c r="C33" s="45" t="s">
        <v>84</v>
      </c>
      <c r="D33" s="65">
        <v>508.08</v>
      </c>
      <c r="E33" s="63">
        <v>2874.95</v>
      </c>
      <c r="F33" s="76">
        <f>(D33-E33)/E33</f>
        <v>-0.82327344823388238</v>
      </c>
      <c r="G33" s="65">
        <v>84</v>
      </c>
      <c r="H33" s="63">
        <v>12</v>
      </c>
      <c r="I33" s="63">
        <f>G33/H33</f>
        <v>7</v>
      </c>
      <c r="J33" s="63">
        <v>6</v>
      </c>
      <c r="K33" s="63">
        <v>2</v>
      </c>
      <c r="L33" s="65">
        <v>4683.45</v>
      </c>
      <c r="M33" s="65">
        <v>799</v>
      </c>
      <c r="N33" s="61">
        <v>44330</v>
      </c>
      <c r="O33" s="60" t="s">
        <v>27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5.35" customHeight="1">
      <c r="A34" s="59">
        <v>20</v>
      </c>
      <c r="B34" s="93">
        <v>16</v>
      </c>
      <c r="C34" s="45" t="s">
        <v>40</v>
      </c>
      <c r="D34" s="65">
        <v>283.95</v>
      </c>
      <c r="E34" s="63">
        <v>443.05</v>
      </c>
      <c r="F34" s="76">
        <f>(D34-E34)/E34</f>
        <v>-0.3591016815257872</v>
      </c>
      <c r="G34" s="65">
        <v>50</v>
      </c>
      <c r="H34" s="63">
        <v>6</v>
      </c>
      <c r="I34" s="63">
        <f>G34/H34</f>
        <v>8.3333333333333339</v>
      </c>
      <c r="J34" s="63">
        <v>2</v>
      </c>
      <c r="K34" s="63" t="s">
        <v>30</v>
      </c>
      <c r="L34" s="65">
        <v>114580.97</v>
      </c>
      <c r="M34" s="65">
        <v>23150</v>
      </c>
      <c r="N34" s="61">
        <v>44106</v>
      </c>
      <c r="O34" s="60" t="s">
        <v>37</v>
      </c>
      <c r="P34" s="57"/>
      <c r="R34" s="62"/>
      <c r="T34" s="57"/>
      <c r="U34" s="56"/>
      <c r="V34" s="56"/>
      <c r="W34" s="56"/>
      <c r="X34" s="56"/>
      <c r="Y34" s="57"/>
      <c r="Z34" s="56"/>
    </row>
    <row r="35" spans="1:26" ht="25.35" customHeight="1">
      <c r="A35" s="16"/>
      <c r="B35" s="16"/>
      <c r="C35" s="39" t="s">
        <v>76</v>
      </c>
      <c r="D35" s="58">
        <f ca="1">SUM(D23:D39)</f>
        <v>71425.809999999983</v>
      </c>
      <c r="E35" s="58">
        <f ca="1">SUM(E23:E39)</f>
        <v>61339.86</v>
      </c>
      <c r="F35" s="84">
        <f ca="1">(D35-E35)/E35</f>
        <v>0.16442733974286838</v>
      </c>
      <c r="G35" s="58">
        <f ca="1">SUM(G23:G39)</f>
        <v>12492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14</v>
      </c>
      <c r="C37" s="45" t="s">
        <v>87</v>
      </c>
      <c r="D37" s="65">
        <v>255</v>
      </c>
      <c r="E37" s="65">
        <v>617</v>
      </c>
      <c r="F37" s="76">
        <f t="shared" ref="F37:F43" si="3">(D37-E37)/E37</f>
        <v>-0.58670988654781198</v>
      </c>
      <c r="G37" s="65">
        <v>54</v>
      </c>
      <c r="H37" s="63" t="s">
        <v>30</v>
      </c>
      <c r="I37" s="63" t="s">
        <v>30</v>
      </c>
      <c r="J37" s="63" t="s">
        <v>30</v>
      </c>
      <c r="K37" s="63">
        <v>2</v>
      </c>
      <c r="L37" s="65">
        <v>1710.32</v>
      </c>
      <c r="M37" s="65">
        <v>348</v>
      </c>
      <c r="N37" s="61">
        <v>44330</v>
      </c>
      <c r="O37" s="77" t="s">
        <v>60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4.75" customHeight="1">
      <c r="A38" s="59">
        <v>22</v>
      </c>
      <c r="B38" s="93">
        <v>17</v>
      </c>
      <c r="C38" s="45" t="s">
        <v>73</v>
      </c>
      <c r="D38" s="65">
        <v>229</v>
      </c>
      <c r="E38" s="65">
        <v>289</v>
      </c>
      <c r="F38" s="76">
        <f t="shared" si="3"/>
        <v>-0.20761245674740483</v>
      </c>
      <c r="G38" s="65">
        <v>47</v>
      </c>
      <c r="H38" s="63" t="s">
        <v>30</v>
      </c>
      <c r="I38" s="63" t="s">
        <v>30</v>
      </c>
      <c r="J38" s="63" t="s">
        <v>30</v>
      </c>
      <c r="K38" s="63">
        <v>3</v>
      </c>
      <c r="L38" s="65">
        <v>1831.5</v>
      </c>
      <c r="M38" s="65">
        <v>321</v>
      </c>
      <c r="N38" s="61">
        <v>44323</v>
      </c>
      <c r="O38" s="60" t="s">
        <v>60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23</v>
      </c>
      <c r="B39" s="59">
        <v>17</v>
      </c>
      <c r="C39" s="64" t="s">
        <v>41</v>
      </c>
      <c r="D39" s="65">
        <v>181.5</v>
      </c>
      <c r="E39" s="63">
        <v>231.95</v>
      </c>
      <c r="F39" s="76">
        <f t="shared" si="3"/>
        <v>-0.21750377236473373</v>
      </c>
      <c r="G39" s="65">
        <v>34</v>
      </c>
      <c r="H39" s="63">
        <v>3</v>
      </c>
      <c r="I39" s="63">
        <f>G39/H39</f>
        <v>11.333333333333334</v>
      </c>
      <c r="J39" s="63">
        <v>1</v>
      </c>
      <c r="K39" s="63" t="s">
        <v>30</v>
      </c>
      <c r="L39" s="65">
        <v>66014.720000000001</v>
      </c>
      <c r="M39" s="65">
        <v>14191</v>
      </c>
      <c r="N39" s="61">
        <v>44113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6" customHeight="1">
      <c r="A40" s="59">
        <v>24</v>
      </c>
      <c r="B40" s="49">
        <v>21</v>
      </c>
      <c r="C40" s="45" t="s">
        <v>74</v>
      </c>
      <c r="D40" s="65">
        <v>108.2</v>
      </c>
      <c r="E40" s="65">
        <v>121</v>
      </c>
      <c r="F40" s="76">
        <f t="shared" si="3"/>
        <v>-0.10578512396694212</v>
      </c>
      <c r="G40" s="65">
        <v>21</v>
      </c>
      <c r="H40" s="63" t="s">
        <v>30</v>
      </c>
      <c r="I40" s="63" t="s">
        <v>30</v>
      </c>
      <c r="J40" s="63" t="s">
        <v>30</v>
      </c>
      <c r="K40" s="63">
        <v>4</v>
      </c>
      <c r="L40" s="65">
        <f>1701.2+D40</f>
        <v>1809.4</v>
      </c>
      <c r="M40" s="65">
        <f>334+G40</f>
        <v>355</v>
      </c>
      <c r="N40" s="61">
        <v>44316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4.75" customHeight="1">
      <c r="A41" s="59">
        <v>25</v>
      </c>
      <c r="B41" s="59">
        <v>12</v>
      </c>
      <c r="C41" s="81" t="s">
        <v>38</v>
      </c>
      <c r="D41" s="65">
        <v>91.5</v>
      </c>
      <c r="E41" s="63">
        <v>1012.7</v>
      </c>
      <c r="F41" s="76">
        <f t="shared" si="3"/>
        <v>-0.90964747704157201</v>
      </c>
      <c r="G41" s="65">
        <v>18</v>
      </c>
      <c r="H41" s="63">
        <v>2</v>
      </c>
      <c r="I41" s="63">
        <f>G41/H41</f>
        <v>9</v>
      </c>
      <c r="J41" s="63">
        <v>2</v>
      </c>
      <c r="K41" s="63">
        <v>4</v>
      </c>
      <c r="L41" s="65">
        <v>21421.32</v>
      </c>
      <c r="M41" s="65">
        <v>3847</v>
      </c>
      <c r="N41" s="61">
        <v>44316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4.75" customHeight="1">
      <c r="A42" s="59">
        <v>26</v>
      </c>
      <c r="B42" s="97">
        <v>21</v>
      </c>
      <c r="C42" s="64" t="s">
        <v>88</v>
      </c>
      <c r="D42" s="65">
        <v>14.5</v>
      </c>
      <c r="E42" s="63">
        <v>113.4</v>
      </c>
      <c r="F42" s="76">
        <f t="shared" si="3"/>
        <v>-0.8721340388007055</v>
      </c>
      <c r="G42" s="65">
        <v>4</v>
      </c>
      <c r="H42" s="63">
        <v>2</v>
      </c>
      <c r="I42" s="63">
        <f>G42/H42</f>
        <v>2</v>
      </c>
      <c r="J42" s="63">
        <v>2</v>
      </c>
      <c r="K42" s="63">
        <v>2</v>
      </c>
      <c r="L42" s="65">
        <v>239.5</v>
      </c>
      <c r="M42" s="65">
        <v>42</v>
      </c>
      <c r="N42" s="61">
        <v>44330</v>
      </c>
      <c r="O42" s="60" t="s">
        <v>89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4.75" customHeight="1">
      <c r="A43" s="59">
        <v>27</v>
      </c>
      <c r="B43" s="93">
        <v>15</v>
      </c>
      <c r="C43" s="83" t="s">
        <v>68</v>
      </c>
      <c r="D43" s="65">
        <v>11</v>
      </c>
      <c r="E43" s="63">
        <v>612.45000000000005</v>
      </c>
      <c r="F43" s="76">
        <f t="shared" si="3"/>
        <v>-0.98203935015103272</v>
      </c>
      <c r="G43" s="65">
        <v>2</v>
      </c>
      <c r="H43" s="66">
        <v>1</v>
      </c>
      <c r="I43" s="63">
        <f>G43/H43</f>
        <v>2</v>
      </c>
      <c r="J43" s="63">
        <v>1</v>
      </c>
      <c r="K43" s="63">
        <v>3</v>
      </c>
      <c r="L43" s="65">
        <v>6162</v>
      </c>
      <c r="M43" s="65">
        <v>978</v>
      </c>
      <c r="N43" s="61">
        <v>44323</v>
      </c>
      <c r="O43" s="60" t="s">
        <v>47</v>
      </c>
      <c r="P43" s="57"/>
      <c r="R43" s="62"/>
      <c r="T43" s="57"/>
      <c r="U43" s="56"/>
      <c r="V43" s="56"/>
      <c r="W43" s="56"/>
      <c r="X43" s="57"/>
      <c r="Y43" s="56"/>
      <c r="Z43" s="56"/>
    </row>
    <row r="44" spans="1:26" ht="25.35" customHeight="1">
      <c r="A44" s="16"/>
      <c r="B44" s="16"/>
      <c r="C44" s="39" t="s">
        <v>105</v>
      </c>
      <c r="D44" s="58">
        <f ca="1">SUM(D35:D43)</f>
        <v>71542.809999999983</v>
      </c>
      <c r="E44" s="58">
        <f ca="1">SUM(E35:E43)</f>
        <v>63078.409999999996</v>
      </c>
      <c r="F44" s="84">
        <f t="shared" ref="F44" ca="1" si="4">(D44-E44)/E44</f>
        <v>0.13418854406761344</v>
      </c>
      <c r="G44" s="58">
        <f ca="1">SUM(G35:G43)</f>
        <v>12516</v>
      </c>
      <c r="H44" s="58"/>
      <c r="I44" s="19"/>
      <c r="J44" s="18"/>
      <c r="K44" s="20"/>
      <c r="L44" s="21"/>
      <c r="M44" s="25"/>
      <c r="N44" s="22"/>
      <c r="O44" s="77"/>
    </row>
    <row r="45" spans="1:26" ht="23.1" customHeight="1"/>
    <row r="46" spans="1:26" ht="17.25" customHeight="1"/>
    <row r="60" spans="16:18">
      <c r="R60" s="57"/>
    </row>
    <row r="63" spans="16:18">
      <c r="P63" s="57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EA52B-0399-43D8-A66B-CB1D02C46286}">
  <dimension ref="A1:Z64"/>
  <sheetViews>
    <sheetView topLeftCell="A16" zoomScale="60" zoomScaleNormal="60" workbookViewId="0">
      <selection activeCell="C32" sqref="C3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3.7109375" style="55" customWidth="1"/>
    <col min="25" max="25" width="14.85546875" style="55" customWidth="1"/>
    <col min="26" max="16384" width="8.85546875" style="55"/>
  </cols>
  <sheetData>
    <row r="1" spans="1:26" ht="19.5" customHeight="1">
      <c r="E1" s="2" t="s">
        <v>78</v>
      </c>
      <c r="F1" s="2"/>
      <c r="G1" s="2"/>
      <c r="H1" s="2"/>
      <c r="I1" s="2"/>
    </row>
    <row r="2" spans="1:26" ht="19.5" customHeight="1">
      <c r="E2" s="2" t="s">
        <v>79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80</v>
      </c>
      <c r="E6" s="4" t="s">
        <v>69</v>
      </c>
      <c r="F6" s="131"/>
      <c r="G6" s="4" t="s">
        <v>80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72"/>
      <c r="E9" s="72"/>
      <c r="F9" s="130" t="s">
        <v>15</v>
      </c>
      <c r="G9" s="72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Y9" s="57"/>
    </row>
    <row r="10" spans="1:26">
      <c r="A10" s="134"/>
      <c r="B10" s="134"/>
      <c r="C10" s="131"/>
      <c r="D10" s="73" t="s">
        <v>81</v>
      </c>
      <c r="E10" s="73" t="s">
        <v>70</v>
      </c>
      <c r="F10" s="131"/>
      <c r="G10" s="73" t="s">
        <v>81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Y10" s="57"/>
    </row>
    <row r="11" spans="1:26">
      <c r="A11" s="134"/>
      <c r="B11" s="134"/>
      <c r="C11" s="131"/>
      <c r="D11" s="73" t="s">
        <v>14</v>
      </c>
      <c r="E11" s="4" t="s">
        <v>14</v>
      </c>
      <c r="F11" s="131"/>
      <c r="G11" s="73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34"/>
      <c r="B12" s="135"/>
      <c r="C12" s="132"/>
      <c r="D12" s="74"/>
      <c r="E12" s="5" t="s">
        <v>2</v>
      </c>
      <c r="F12" s="132"/>
      <c r="G12" s="74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82</v>
      </c>
      <c r="D13" s="65">
        <v>15357.15</v>
      </c>
      <c r="E13" s="63" t="s">
        <v>30</v>
      </c>
      <c r="F13" s="63" t="s">
        <v>30</v>
      </c>
      <c r="G13" s="65">
        <v>2349</v>
      </c>
      <c r="H13" s="63">
        <v>104</v>
      </c>
      <c r="I13" s="63">
        <f t="shared" ref="I13:I20" si="0">G13/H13</f>
        <v>22.58653846153846</v>
      </c>
      <c r="J13" s="63">
        <v>15</v>
      </c>
      <c r="K13" s="63">
        <v>1</v>
      </c>
      <c r="L13" s="65">
        <v>18792.3</v>
      </c>
      <c r="M13" s="65">
        <v>2846</v>
      </c>
      <c r="N13" s="61">
        <v>44330</v>
      </c>
      <c r="O13" s="60" t="s">
        <v>27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2</v>
      </c>
      <c r="C14" s="78" t="s">
        <v>65</v>
      </c>
      <c r="D14" s="65">
        <v>10138.94</v>
      </c>
      <c r="E14" s="63">
        <v>17548.689999999999</v>
      </c>
      <c r="F14" s="76">
        <f>(D14-E14)/E14</f>
        <v>-0.4222394947998967</v>
      </c>
      <c r="G14" s="65">
        <v>2098</v>
      </c>
      <c r="H14" s="63">
        <v>124</v>
      </c>
      <c r="I14" s="63">
        <f t="shared" si="0"/>
        <v>16.919354838709676</v>
      </c>
      <c r="J14" s="63">
        <v>9</v>
      </c>
      <c r="K14" s="63">
        <v>2</v>
      </c>
      <c r="L14" s="65">
        <v>33413.300000000003</v>
      </c>
      <c r="M14" s="65">
        <v>6811</v>
      </c>
      <c r="N14" s="61">
        <v>44323</v>
      </c>
      <c r="O14" s="60" t="s">
        <v>34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>
        <v>1</v>
      </c>
      <c r="C15" s="92" t="s">
        <v>63</v>
      </c>
      <c r="D15" s="65">
        <v>9826.1299999999992</v>
      </c>
      <c r="E15" s="63">
        <v>20157.14</v>
      </c>
      <c r="F15" s="76">
        <f>(D15-E15)/E15</f>
        <v>-0.51252360205862546</v>
      </c>
      <c r="G15" s="65">
        <v>1387</v>
      </c>
      <c r="H15" s="48">
        <v>75</v>
      </c>
      <c r="I15" s="63">
        <f t="shared" si="0"/>
        <v>18.493333333333332</v>
      </c>
      <c r="J15" s="63">
        <v>9</v>
      </c>
      <c r="K15" s="63">
        <v>2</v>
      </c>
      <c r="L15" s="65">
        <v>36213.75</v>
      </c>
      <c r="M15" s="65">
        <v>5145</v>
      </c>
      <c r="N15" s="61">
        <v>44323</v>
      </c>
      <c r="O15" s="75" t="s">
        <v>64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5</v>
      </c>
      <c r="C16" s="80" t="s">
        <v>46</v>
      </c>
      <c r="D16" s="65">
        <v>4717.62</v>
      </c>
      <c r="E16" s="63">
        <v>8126.98</v>
      </c>
      <c r="F16" s="76">
        <f>(D16-E16)/E16</f>
        <v>-0.41951130678308546</v>
      </c>
      <c r="G16" s="65">
        <v>933</v>
      </c>
      <c r="H16" s="48">
        <v>83</v>
      </c>
      <c r="I16" s="63">
        <f t="shared" si="0"/>
        <v>11.240963855421686</v>
      </c>
      <c r="J16" s="63">
        <v>14</v>
      </c>
      <c r="K16" s="63">
        <v>3</v>
      </c>
      <c r="L16" s="65">
        <v>34240</v>
      </c>
      <c r="M16" s="65">
        <v>7099</v>
      </c>
      <c r="N16" s="61">
        <v>44316</v>
      </c>
      <c r="O16" s="60" t="s">
        <v>32</v>
      </c>
      <c r="P16" s="57"/>
      <c r="Q16" s="88"/>
      <c r="R16" s="88"/>
      <c r="S16" s="88"/>
      <c r="T16" s="88"/>
      <c r="U16" s="88"/>
      <c r="V16" s="89"/>
      <c r="W16" s="89"/>
      <c r="X16" s="91"/>
      <c r="Y16" s="90"/>
      <c r="Z16" s="56"/>
    </row>
    <row r="17" spans="1:26" ht="25.35" customHeight="1">
      <c r="A17" s="59">
        <v>5</v>
      </c>
      <c r="B17" s="59">
        <v>3</v>
      </c>
      <c r="C17" s="78" t="s">
        <v>66</v>
      </c>
      <c r="D17" s="65">
        <v>4282.87</v>
      </c>
      <c r="E17" s="63">
        <v>10786.98</v>
      </c>
      <c r="F17" s="76">
        <f>(D17-E17)/E17</f>
        <v>-0.60295930835136435</v>
      </c>
      <c r="G17" s="65">
        <v>692</v>
      </c>
      <c r="H17" s="63">
        <v>55</v>
      </c>
      <c r="I17" s="63">
        <f t="shared" si="0"/>
        <v>12.581818181818182</v>
      </c>
      <c r="J17" s="63">
        <v>8</v>
      </c>
      <c r="K17" s="63">
        <v>2</v>
      </c>
      <c r="L17" s="65">
        <v>18098.14</v>
      </c>
      <c r="M17" s="65">
        <v>2986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1"/>
      <c r="Y17" s="88"/>
      <c r="Z17" s="56"/>
    </row>
    <row r="18" spans="1:26" ht="25.35" customHeight="1">
      <c r="A18" s="59">
        <v>6</v>
      </c>
      <c r="B18" s="59" t="s">
        <v>56</v>
      </c>
      <c r="C18" s="78" t="s">
        <v>83</v>
      </c>
      <c r="D18" s="65">
        <v>4036.25</v>
      </c>
      <c r="E18" s="63" t="s">
        <v>30</v>
      </c>
      <c r="F18" s="63" t="s">
        <v>30</v>
      </c>
      <c r="G18" s="65">
        <v>644</v>
      </c>
      <c r="H18" s="63">
        <v>86</v>
      </c>
      <c r="I18" s="63">
        <f t="shared" si="0"/>
        <v>7.4883720930232558</v>
      </c>
      <c r="J18" s="63">
        <v>11</v>
      </c>
      <c r="K18" s="63">
        <v>1</v>
      </c>
      <c r="L18" s="65">
        <v>4036.25</v>
      </c>
      <c r="M18" s="65">
        <v>644</v>
      </c>
      <c r="N18" s="61">
        <v>44330</v>
      </c>
      <c r="O18" s="60" t="s">
        <v>34</v>
      </c>
      <c r="P18" s="57"/>
      <c r="Q18" s="88"/>
      <c r="R18" s="88"/>
      <c r="S18" s="88"/>
      <c r="T18" s="88"/>
      <c r="U18" s="88"/>
      <c r="V18" s="88"/>
      <c r="W18" s="89"/>
      <c r="X18" s="90"/>
      <c r="Y18" s="90"/>
      <c r="Z18" s="56"/>
    </row>
    <row r="19" spans="1:26" ht="25.35" customHeight="1">
      <c r="A19" s="59">
        <v>7</v>
      </c>
      <c r="B19" s="59">
        <v>4</v>
      </c>
      <c r="C19" s="82" t="s">
        <v>67</v>
      </c>
      <c r="D19" s="65">
        <v>2917.5</v>
      </c>
      <c r="E19" s="63">
        <v>10253.25</v>
      </c>
      <c r="F19" s="76">
        <f>(D19-E19)/E19</f>
        <v>-0.7154560749030795</v>
      </c>
      <c r="G19" s="65">
        <v>498</v>
      </c>
      <c r="H19" s="63">
        <v>47</v>
      </c>
      <c r="I19" s="63">
        <f t="shared" si="0"/>
        <v>10.595744680851064</v>
      </c>
      <c r="J19" s="63">
        <v>12</v>
      </c>
      <c r="K19" s="63">
        <v>2</v>
      </c>
      <c r="L19" s="65">
        <v>16558</v>
      </c>
      <c r="M19" s="65">
        <v>2839</v>
      </c>
      <c r="N19" s="61">
        <v>44323</v>
      </c>
      <c r="O19" s="60" t="s">
        <v>32</v>
      </c>
      <c r="P19" s="57"/>
      <c r="Q19" s="88"/>
      <c r="R19" s="88"/>
      <c r="S19" s="88"/>
      <c r="T19" s="88"/>
      <c r="U19" s="88"/>
      <c r="V19" s="88"/>
      <c r="W19" s="89"/>
      <c r="X19" s="90"/>
      <c r="Y19" s="88"/>
      <c r="Z19" s="56"/>
    </row>
    <row r="20" spans="1:26" ht="25.35" customHeight="1">
      <c r="A20" s="59">
        <v>8</v>
      </c>
      <c r="B20" s="59" t="s">
        <v>56</v>
      </c>
      <c r="C20" s="78" t="s">
        <v>84</v>
      </c>
      <c r="D20" s="65">
        <v>2874.95</v>
      </c>
      <c r="E20" s="63" t="s">
        <v>30</v>
      </c>
      <c r="F20" s="63" t="s">
        <v>30</v>
      </c>
      <c r="G20" s="65">
        <v>479</v>
      </c>
      <c r="H20" s="63">
        <v>67</v>
      </c>
      <c r="I20" s="63">
        <f t="shared" si="0"/>
        <v>7.1492537313432836</v>
      </c>
      <c r="J20" s="63">
        <v>13</v>
      </c>
      <c r="K20" s="63">
        <v>1</v>
      </c>
      <c r="L20" s="65">
        <v>2874.95</v>
      </c>
      <c r="M20" s="65">
        <v>479</v>
      </c>
      <c r="N20" s="61">
        <v>44330</v>
      </c>
      <c r="O20" s="60" t="s">
        <v>27</v>
      </c>
      <c r="P20" s="57"/>
      <c r="R20" s="62"/>
      <c r="T20" s="57"/>
      <c r="U20" s="56"/>
      <c r="V20" s="56"/>
      <c r="W20" s="57"/>
      <c r="X20" s="56"/>
      <c r="Y20" s="56"/>
      <c r="Z20" s="56"/>
    </row>
    <row r="21" spans="1:26" ht="25.35" customHeight="1">
      <c r="A21" s="59">
        <v>9</v>
      </c>
      <c r="B21" s="59" t="s">
        <v>56</v>
      </c>
      <c r="C21" s="78" t="s">
        <v>85</v>
      </c>
      <c r="D21" s="65">
        <v>2600</v>
      </c>
      <c r="E21" s="63" t="s">
        <v>30</v>
      </c>
      <c r="F21" s="63" t="s">
        <v>30</v>
      </c>
      <c r="G21" s="65">
        <v>510</v>
      </c>
      <c r="H21" s="63" t="s">
        <v>30</v>
      </c>
      <c r="I21" s="63" t="s">
        <v>30</v>
      </c>
      <c r="J21" s="63">
        <v>9</v>
      </c>
      <c r="K21" s="63">
        <v>1</v>
      </c>
      <c r="L21" s="65">
        <v>2600</v>
      </c>
      <c r="M21" s="65">
        <v>510</v>
      </c>
      <c r="N21" s="61">
        <v>44330</v>
      </c>
      <c r="O21" s="60" t="s">
        <v>31</v>
      </c>
      <c r="P21" s="57"/>
      <c r="R21" s="62"/>
      <c r="T21" s="57"/>
      <c r="U21" s="56"/>
      <c r="V21" s="56"/>
      <c r="W21" s="57"/>
      <c r="X21" s="56"/>
      <c r="Y21" s="56"/>
      <c r="Z21" s="56"/>
    </row>
    <row r="22" spans="1:26" ht="25.35" customHeight="1">
      <c r="A22" s="59">
        <v>10</v>
      </c>
      <c r="B22" s="59">
        <v>7</v>
      </c>
      <c r="C22" s="82" t="s">
        <v>77</v>
      </c>
      <c r="D22" s="65">
        <v>2406.75</v>
      </c>
      <c r="E22" s="63">
        <v>5057.5</v>
      </c>
      <c r="F22" s="76">
        <f>(D22-E22)/E22</f>
        <v>-0.52412259021255558</v>
      </c>
      <c r="G22" s="65">
        <v>370</v>
      </c>
      <c r="H22" s="63">
        <v>30</v>
      </c>
      <c r="I22" s="63">
        <f>G22/H22</f>
        <v>12.333333333333334</v>
      </c>
      <c r="J22" s="63">
        <v>5</v>
      </c>
      <c r="K22" s="63">
        <v>2</v>
      </c>
      <c r="L22" s="65">
        <v>9235</v>
      </c>
      <c r="M22" s="65">
        <v>1442</v>
      </c>
      <c r="N22" s="61">
        <v>44323</v>
      </c>
      <c r="O22" s="60" t="s">
        <v>33</v>
      </c>
      <c r="P22" s="57"/>
      <c r="R22" s="62"/>
      <c r="T22" s="57"/>
      <c r="U22" s="56"/>
      <c r="V22" s="56"/>
      <c r="W22" s="57"/>
      <c r="X22" s="56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59158.16</v>
      </c>
      <c r="E23" s="58">
        <f t="shared" ref="E23:G23" si="1">SUM(E13:E22)</f>
        <v>71930.539999999994</v>
      </c>
      <c r="F23" s="84">
        <f>(D23-E23)/E23</f>
        <v>-0.1775654680195643</v>
      </c>
      <c r="G23" s="58">
        <f t="shared" si="1"/>
        <v>9960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6</v>
      </c>
      <c r="C25" s="64" t="s">
        <v>48</v>
      </c>
      <c r="D25" s="65">
        <v>1506.7</v>
      </c>
      <c r="E25" s="63">
        <v>5716.61</v>
      </c>
      <c r="F25" s="76">
        <f>(D25-E25)/E25</f>
        <v>-0.7364347051836666</v>
      </c>
      <c r="G25" s="65">
        <v>251</v>
      </c>
      <c r="H25" s="63">
        <v>29</v>
      </c>
      <c r="I25" s="63">
        <f>G25/H25</f>
        <v>8.6551724137931032</v>
      </c>
      <c r="J25" s="63">
        <v>10</v>
      </c>
      <c r="K25" s="63">
        <v>3</v>
      </c>
      <c r="L25" s="65">
        <v>24424.67</v>
      </c>
      <c r="M25" s="65">
        <v>4267</v>
      </c>
      <c r="N25" s="61">
        <v>44316</v>
      </c>
      <c r="O25" s="60" t="s">
        <v>49</v>
      </c>
      <c r="P25" s="57"/>
      <c r="R25" s="62"/>
      <c r="T25" s="57"/>
      <c r="U25" s="56"/>
      <c r="V25" s="56"/>
      <c r="W25" s="57"/>
      <c r="X25" s="56"/>
      <c r="Y25" s="56"/>
      <c r="Z25" s="56"/>
    </row>
    <row r="26" spans="1:26" ht="25.35" customHeight="1">
      <c r="A26" s="59">
        <v>12</v>
      </c>
      <c r="B26" s="59">
        <v>8</v>
      </c>
      <c r="C26" s="81" t="s">
        <v>38</v>
      </c>
      <c r="D26" s="65">
        <v>1012.7</v>
      </c>
      <c r="E26" s="63">
        <v>4067.9</v>
      </c>
      <c r="F26" s="76">
        <f>(D26-E26)/E26</f>
        <v>-0.75105091078935071</v>
      </c>
      <c r="G26" s="65">
        <v>172</v>
      </c>
      <c r="H26" s="63">
        <v>15</v>
      </c>
      <c r="I26" s="63">
        <f>G26/H26</f>
        <v>11.466666666666667</v>
      </c>
      <c r="J26" s="63">
        <v>9</v>
      </c>
      <c r="K26" s="63">
        <v>3</v>
      </c>
      <c r="L26" s="65">
        <v>20517.75</v>
      </c>
      <c r="M26" s="65">
        <v>3702</v>
      </c>
      <c r="N26" s="61">
        <v>44316</v>
      </c>
      <c r="O26" s="60" t="s">
        <v>37</v>
      </c>
      <c r="P26" s="57"/>
      <c r="R26" s="62"/>
      <c r="T26" s="57"/>
      <c r="U26" s="56"/>
      <c r="V26" s="56"/>
      <c r="W26" s="57"/>
      <c r="X26" s="56"/>
      <c r="Y26" s="56"/>
      <c r="Z26" s="56"/>
    </row>
    <row r="27" spans="1:26" ht="25.35" customHeight="1">
      <c r="A27" s="59">
        <v>13</v>
      </c>
      <c r="B27" s="59">
        <v>10</v>
      </c>
      <c r="C27" s="79" t="s">
        <v>43</v>
      </c>
      <c r="D27" s="65">
        <v>778.3</v>
      </c>
      <c r="E27" s="63">
        <v>3436.63</v>
      </c>
      <c r="F27" s="76">
        <f>(D27-E27)/E27</f>
        <v>-0.77352813657565689</v>
      </c>
      <c r="G27" s="65">
        <v>117</v>
      </c>
      <c r="H27" s="63">
        <v>11</v>
      </c>
      <c r="I27" s="63">
        <f>G27/H27</f>
        <v>10.636363636363637</v>
      </c>
      <c r="J27" s="63">
        <v>4</v>
      </c>
      <c r="K27" s="63">
        <v>3</v>
      </c>
      <c r="L27" s="65">
        <v>30768.68</v>
      </c>
      <c r="M27" s="65">
        <v>5162</v>
      </c>
      <c r="N27" s="61">
        <v>44316</v>
      </c>
      <c r="O27" s="60" t="s">
        <v>34</v>
      </c>
      <c r="P27" s="57"/>
      <c r="R27" s="62"/>
      <c r="T27" s="57"/>
      <c r="U27" s="56"/>
      <c r="V27" s="56"/>
      <c r="W27" s="57"/>
      <c r="X27" s="56"/>
      <c r="Y27" s="56"/>
      <c r="Z27" s="56"/>
    </row>
    <row r="28" spans="1:26" ht="25.35" customHeight="1">
      <c r="A28" s="59">
        <v>14</v>
      </c>
      <c r="B28" s="59" t="s">
        <v>56</v>
      </c>
      <c r="C28" s="45" t="s">
        <v>87</v>
      </c>
      <c r="D28" s="65">
        <v>617</v>
      </c>
      <c r="E28" s="63" t="s">
        <v>30</v>
      </c>
      <c r="F28" s="63" t="s">
        <v>30</v>
      </c>
      <c r="G28" s="65">
        <v>126</v>
      </c>
      <c r="H28" s="63" t="s">
        <v>30</v>
      </c>
      <c r="I28" s="63" t="s">
        <v>30</v>
      </c>
      <c r="J28" s="63" t="s">
        <v>30</v>
      </c>
      <c r="K28" s="63">
        <v>1</v>
      </c>
      <c r="L28" s="65">
        <v>1455.32</v>
      </c>
      <c r="M28" s="65">
        <v>294</v>
      </c>
      <c r="N28" s="61">
        <v>44330</v>
      </c>
      <c r="O28" s="77" t="s">
        <v>60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4.75" customHeight="1">
      <c r="A29" s="59">
        <v>15</v>
      </c>
      <c r="B29" s="59">
        <v>9</v>
      </c>
      <c r="C29" s="83" t="s">
        <v>68</v>
      </c>
      <c r="D29" s="65">
        <v>612.45000000000005</v>
      </c>
      <c r="E29" s="63">
        <v>3766.05</v>
      </c>
      <c r="F29" s="76">
        <f>(D29-E29)/E29</f>
        <v>-0.83737603058907883</v>
      </c>
      <c r="G29" s="65">
        <v>96</v>
      </c>
      <c r="H29" s="63">
        <v>18</v>
      </c>
      <c r="I29" s="63">
        <f>G29/H29</f>
        <v>5.333333333333333</v>
      </c>
      <c r="J29" s="63">
        <v>8</v>
      </c>
      <c r="K29" s="63">
        <v>2</v>
      </c>
      <c r="L29" s="65">
        <v>5630</v>
      </c>
      <c r="M29" s="65">
        <v>887</v>
      </c>
      <c r="N29" s="61">
        <v>44323</v>
      </c>
      <c r="O29" s="60" t="s">
        <v>47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4.75" customHeight="1">
      <c r="A30" s="59">
        <v>16</v>
      </c>
      <c r="B30" s="59">
        <v>11</v>
      </c>
      <c r="C30" s="45" t="s">
        <v>40</v>
      </c>
      <c r="D30" s="65">
        <v>443.05</v>
      </c>
      <c r="E30" s="63">
        <v>1086.5</v>
      </c>
      <c r="F30" s="76">
        <f>(D30-E30)/E30</f>
        <v>-0.59222273354809019</v>
      </c>
      <c r="G30" s="65">
        <v>83</v>
      </c>
      <c r="H30" s="63">
        <v>7</v>
      </c>
      <c r="I30" s="63">
        <f>G30/H30</f>
        <v>11.857142857142858</v>
      </c>
      <c r="J30" s="63">
        <v>3</v>
      </c>
      <c r="K30" s="63" t="s">
        <v>30</v>
      </c>
      <c r="L30" s="65">
        <v>113794.77</v>
      </c>
      <c r="M30" s="65">
        <v>22999</v>
      </c>
      <c r="N30" s="61">
        <v>44106</v>
      </c>
      <c r="O30" s="60" t="s">
        <v>37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4.75" customHeight="1">
      <c r="A31" s="59">
        <v>17</v>
      </c>
      <c r="B31" s="93">
        <v>13</v>
      </c>
      <c r="C31" s="45" t="s">
        <v>73</v>
      </c>
      <c r="D31" s="65">
        <v>289</v>
      </c>
      <c r="E31" s="63">
        <v>863</v>
      </c>
      <c r="F31" s="76">
        <f>(D31-E31)/E31</f>
        <v>-0.66512166859791422</v>
      </c>
      <c r="G31" s="65">
        <v>40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1602.5</v>
      </c>
      <c r="M31" s="65">
        <v>274</v>
      </c>
      <c r="N31" s="61">
        <v>44323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93">
        <v>16</v>
      </c>
      <c r="C32" s="64" t="s">
        <v>41</v>
      </c>
      <c r="D32" s="65">
        <v>231.95</v>
      </c>
      <c r="E32" s="63">
        <v>484</v>
      </c>
      <c r="F32" s="76">
        <f>(D32-E32)/E32</f>
        <v>-0.52076446280991739</v>
      </c>
      <c r="G32" s="65">
        <v>42</v>
      </c>
      <c r="H32" s="66">
        <v>6</v>
      </c>
      <c r="I32" s="63">
        <f>G32/H32</f>
        <v>7</v>
      </c>
      <c r="J32" s="63">
        <v>1</v>
      </c>
      <c r="K32" s="63" t="s">
        <v>30</v>
      </c>
      <c r="L32" s="65">
        <v>65777.22</v>
      </c>
      <c r="M32" s="65">
        <v>14145</v>
      </c>
      <c r="N32" s="61">
        <v>44113</v>
      </c>
      <c r="O32" s="60" t="s">
        <v>27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6" customHeight="1">
      <c r="A33" s="59">
        <v>19</v>
      </c>
      <c r="B33" s="66" t="s">
        <v>30</v>
      </c>
      <c r="C33" s="45" t="s">
        <v>86</v>
      </c>
      <c r="D33" s="65">
        <v>189.1</v>
      </c>
      <c r="E33" s="63" t="s">
        <v>30</v>
      </c>
      <c r="F33" s="63" t="s">
        <v>30</v>
      </c>
      <c r="G33" s="65">
        <v>31</v>
      </c>
      <c r="H33" s="48">
        <v>8</v>
      </c>
      <c r="I33" s="63">
        <f>G33/H33</f>
        <v>3.875</v>
      </c>
      <c r="J33" s="63">
        <v>3</v>
      </c>
      <c r="K33" s="63" t="s">
        <v>30</v>
      </c>
      <c r="L33" s="65">
        <v>6105.12</v>
      </c>
      <c r="M33" s="65">
        <v>1165</v>
      </c>
      <c r="N33" s="61">
        <v>44134</v>
      </c>
      <c r="O33" s="60" t="s">
        <v>49</v>
      </c>
      <c r="P33" s="57"/>
      <c r="R33" s="62"/>
      <c r="T33" s="57"/>
      <c r="U33" s="56"/>
      <c r="V33" s="56"/>
      <c r="W33" s="57"/>
      <c r="X33" s="56"/>
      <c r="Y33" s="56"/>
      <c r="Z33" s="56"/>
    </row>
    <row r="34" spans="1:26" ht="24.6" customHeight="1">
      <c r="A34" s="59">
        <v>20</v>
      </c>
      <c r="B34" s="59">
        <v>20</v>
      </c>
      <c r="C34" s="45" t="s">
        <v>44</v>
      </c>
      <c r="D34" s="65">
        <v>152.6</v>
      </c>
      <c r="E34" s="63">
        <v>12</v>
      </c>
      <c r="F34" s="76">
        <f>(D34-E34)/E34</f>
        <v>11.716666666666667</v>
      </c>
      <c r="G34" s="65">
        <v>22</v>
      </c>
      <c r="H34" s="48">
        <v>4</v>
      </c>
      <c r="I34" s="63">
        <f>G34/H34</f>
        <v>5.5</v>
      </c>
      <c r="J34" s="63">
        <v>2</v>
      </c>
      <c r="K34" s="63" t="s">
        <v>30</v>
      </c>
      <c r="L34" s="65">
        <v>1339</v>
      </c>
      <c r="M34" s="65">
        <v>234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64991.009999999995</v>
      </c>
      <c r="E35" s="58">
        <f>SUM(E23:E34)</f>
        <v>91363.23</v>
      </c>
      <c r="F35" s="84">
        <f>(D35-E35)/E35</f>
        <v>-0.28865244803626144</v>
      </c>
      <c r="G35" s="58">
        <f>SUM(G23:G34)</f>
        <v>10940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6" customHeight="1">
      <c r="A37" s="59">
        <v>21</v>
      </c>
      <c r="B37" s="49">
        <v>17</v>
      </c>
      <c r="C37" s="45" t="s">
        <v>74</v>
      </c>
      <c r="D37" s="65">
        <v>121</v>
      </c>
      <c r="E37" s="65">
        <v>313.8</v>
      </c>
      <c r="F37" s="76">
        <f>(D37-E37)/E37</f>
        <v>-0.61440407903123007</v>
      </c>
      <c r="G37" s="65">
        <v>21</v>
      </c>
      <c r="H37" s="63" t="s">
        <v>30</v>
      </c>
      <c r="I37" s="63" t="s">
        <v>30</v>
      </c>
      <c r="J37" s="63" t="s">
        <v>30</v>
      </c>
      <c r="K37" s="63">
        <v>3</v>
      </c>
      <c r="L37" s="65">
        <f>1701.2+D37</f>
        <v>1822.2</v>
      </c>
      <c r="M37" s="65">
        <f>334+G37</f>
        <v>355</v>
      </c>
      <c r="N37" s="61">
        <v>44316</v>
      </c>
      <c r="O37" s="60" t="s">
        <v>60</v>
      </c>
      <c r="P37" s="57"/>
      <c r="R37" s="62"/>
      <c r="T37" s="57"/>
      <c r="U37" s="56"/>
      <c r="V37" s="56"/>
      <c r="W37" s="56"/>
      <c r="X37" s="57"/>
      <c r="Y37" s="56"/>
      <c r="Z37" s="56"/>
    </row>
    <row r="38" spans="1:26" ht="24.6" customHeight="1">
      <c r="A38" s="59">
        <v>22</v>
      </c>
      <c r="B38" s="97" t="s">
        <v>56</v>
      </c>
      <c r="C38" s="64" t="s">
        <v>88</v>
      </c>
      <c r="D38" s="65">
        <v>113.4</v>
      </c>
      <c r="E38" s="63" t="s">
        <v>30</v>
      </c>
      <c r="F38" s="63" t="s">
        <v>30</v>
      </c>
      <c r="G38" s="65">
        <v>19</v>
      </c>
      <c r="H38" s="63">
        <v>5</v>
      </c>
      <c r="I38" s="63">
        <f t="shared" ref="I38" si="2">G38/H38</f>
        <v>3.8</v>
      </c>
      <c r="J38" s="63">
        <v>2</v>
      </c>
      <c r="K38" s="63">
        <v>1</v>
      </c>
      <c r="L38" s="65">
        <v>113.4</v>
      </c>
      <c r="M38" s="65">
        <v>19</v>
      </c>
      <c r="N38" s="61">
        <v>44330</v>
      </c>
      <c r="O38" s="60" t="s">
        <v>89</v>
      </c>
      <c r="P38" s="57"/>
      <c r="R38" s="62"/>
      <c r="T38" s="57"/>
      <c r="U38" s="56"/>
      <c r="V38" s="56"/>
      <c r="W38" s="56"/>
      <c r="X38" s="56"/>
      <c r="Y38" s="56"/>
      <c r="Z38" s="57"/>
    </row>
    <row r="39" spans="1:26" ht="24.6" customHeight="1">
      <c r="A39" s="59">
        <v>23</v>
      </c>
      <c r="B39" s="59">
        <v>14</v>
      </c>
      <c r="C39" s="64" t="s">
        <v>36</v>
      </c>
      <c r="D39" s="65">
        <v>103</v>
      </c>
      <c r="E39" s="63">
        <v>796</v>
      </c>
      <c r="F39" s="76">
        <f>(D39-E39)/E39</f>
        <v>-0.87060301507537685</v>
      </c>
      <c r="G39" s="65">
        <v>20</v>
      </c>
      <c r="H39" s="63" t="s">
        <v>30</v>
      </c>
      <c r="I39" s="63" t="s">
        <v>30</v>
      </c>
      <c r="J39" s="63">
        <v>2</v>
      </c>
      <c r="K39" s="63">
        <v>3</v>
      </c>
      <c r="L39" s="65">
        <v>6306</v>
      </c>
      <c r="M39" s="65">
        <v>1181</v>
      </c>
      <c r="N39" s="61">
        <v>44316</v>
      </c>
      <c r="O39" s="60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66" t="s">
        <v>30</v>
      </c>
      <c r="C40" s="45" t="s">
        <v>58</v>
      </c>
      <c r="D40" s="65">
        <v>14</v>
      </c>
      <c r="E40" s="63" t="s">
        <v>30</v>
      </c>
      <c r="F40" s="63" t="s">
        <v>30</v>
      </c>
      <c r="G40" s="65">
        <v>2</v>
      </c>
      <c r="H40" s="71">
        <v>1</v>
      </c>
      <c r="I40" s="63">
        <f>G40/H40</f>
        <v>2</v>
      </c>
      <c r="J40" s="63">
        <v>1</v>
      </c>
      <c r="K40" s="63" t="s">
        <v>30</v>
      </c>
      <c r="L40" s="65">
        <v>49093</v>
      </c>
      <c r="M40" s="65">
        <v>9152</v>
      </c>
      <c r="N40" s="61">
        <v>43805</v>
      </c>
      <c r="O40" s="60" t="s">
        <v>37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16"/>
      <c r="B41" s="16"/>
      <c r="C41" s="39" t="s">
        <v>90</v>
      </c>
      <c r="D41" s="58">
        <f>SUM(D35:D40)</f>
        <v>65342.409999999996</v>
      </c>
      <c r="E41" s="58">
        <f t="shared" ref="E41:G41" si="3">SUM(E35:E40)</f>
        <v>92473.03</v>
      </c>
      <c r="F41" s="84">
        <f t="shared" ref="F41" si="4">(D41-E41)/E41</f>
        <v>-0.29338954287536595</v>
      </c>
      <c r="G41" s="58">
        <f t="shared" si="3"/>
        <v>11002</v>
      </c>
      <c r="H41" s="58"/>
      <c r="I41" s="19"/>
      <c r="J41" s="18"/>
      <c r="K41" s="20"/>
      <c r="L41" s="21"/>
      <c r="M41" s="25"/>
      <c r="N41" s="22"/>
      <c r="O41" s="77"/>
    </row>
    <row r="42" spans="1:26" ht="23.1" customHeight="1"/>
    <row r="43" spans="1:26" ht="17.25" customHeight="1"/>
    <row r="57" spans="16:18">
      <c r="R57" s="57"/>
    </row>
    <row r="60" spans="16:18">
      <c r="P60" s="57"/>
    </row>
    <row r="64" spans="16:18" ht="12" customHeight="1"/>
  </sheetData>
  <sortState xmlns:xlrd2="http://schemas.microsoft.com/office/spreadsheetml/2017/richdata2" ref="B13:O40">
    <sortCondition descending="1" ref="D13:D40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8"/>
  <sheetViews>
    <sheetView topLeftCell="A7" zoomScale="60" zoomScaleNormal="60" workbookViewId="0">
      <selection activeCell="C30" sqref="C3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4.85546875" style="55" customWidth="1"/>
    <col min="24" max="24" width="12" style="55" bestFit="1" customWidth="1"/>
    <col min="25" max="25" width="13.7109375" style="55" customWidth="1"/>
    <col min="26" max="16384" width="8.85546875" style="55"/>
  </cols>
  <sheetData>
    <row r="1" spans="1:26" ht="19.5" customHeight="1">
      <c r="E1" s="2" t="s">
        <v>71</v>
      </c>
      <c r="F1" s="2"/>
      <c r="G1" s="2"/>
      <c r="H1" s="2"/>
      <c r="I1" s="2"/>
    </row>
    <row r="2" spans="1:26" ht="19.5" customHeight="1">
      <c r="E2" s="2" t="s">
        <v>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69</v>
      </c>
      <c r="E6" s="4" t="s">
        <v>52</v>
      </c>
      <c r="F6" s="131"/>
      <c r="G6" s="4" t="s">
        <v>69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68"/>
      <c r="E9" s="68"/>
      <c r="F9" s="130" t="s">
        <v>15</v>
      </c>
      <c r="G9" s="68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7"/>
      <c r="X9" s="56"/>
      <c r="Y9" s="56"/>
    </row>
    <row r="10" spans="1:26" ht="19.5">
      <c r="A10" s="134"/>
      <c r="B10" s="134"/>
      <c r="C10" s="131"/>
      <c r="D10" s="69" t="s">
        <v>70</v>
      </c>
      <c r="E10" s="69" t="s">
        <v>53</v>
      </c>
      <c r="F10" s="131"/>
      <c r="G10" s="69" t="s">
        <v>70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7"/>
      <c r="X10" s="56"/>
      <c r="Y10" s="56"/>
    </row>
    <row r="11" spans="1:26">
      <c r="A11" s="134"/>
      <c r="B11" s="134"/>
      <c r="C11" s="131"/>
      <c r="D11" s="69" t="s">
        <v>14</v>
      </c>
      <c r="E11" s="4" t="s">
        <v>14</v>
      </c>
      <c r="F11" s="131"/>
      <c r="G11" s="69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7"/>
      <c r="X11" s="56"/>
      <c r="Y11" s="56"/>
    </row>
    <row r="12" spans="1:26" ht="15.6" customHeight="1" thickBot="1">
      <c r="A12" s="134"/>
      <c r="B12" s="135"/>
      <c r="C12" s="132"/>
      <c r="D12" s="70"/>
      <c r="E12" s="5" t="s">
        <v>2</v>
      </c>
      <c r="F12" s="132"/>
      <c r="G12" s="70" t="s">
        <v>17</v>
      </c>
      <c r="H12" s="32"/>
      <c r="I12" s="132"/>
      <c r="J12" s="32"/>
      <c r="K12" s="32"/>
      <c r="L12" s="32"/>
      <c r="M12" s="32"/>
      <c r="N12" s="32"/>
      <c r="O12" s="132"/>
      <c r="R12" s="57"/>
      <c r="T12" s="57"/>
      <c r="U12" s="56"/>
      <c r="V12" s="56"/>
      <c r="W12" s="33"/>
      <c r="X12" s="8"/>
      <c r="Y12" s="56"/>
    </row>
    <row r="13" spans="1:26" ht="25.35" customHeight="1">
      <c r="A13" s="59">
        <v>1</v>
      </c>
      <c r="B13" s="49" t="s">
        <v>56</v>
      </c>
      <c r="C13" s="64" t="s">
        <v>63</v>
      </c>
      <c r="D13" s="65">
        <v>20157.14</v>
      </c>
      <c r="E13" s="63" t="s">
        <v>30</v>
      </c>
      <c r="F13" s="63" t="s">
        <v>30</v>
      </c>
      <c r="G13" s="65">
        <v>2827</v>
      </c>
      <c r="H13" s="48">
        <v>80</v>
      </c>
      <c r="I13" s="63">
        <f t="shared" ref="I13:I22" si="0">G13/H13</f>
        <v>35.337499999999999</v>
      </c>
      <c r="J13" s="63">
        <v>11</v>
      </c>
      <c r="K13" s="63">
        <v>1</v>
      </c>
      <c r="L13" s="65">
        <v>20157.14</v>
      </c>
      <c r="M13" s="65">
        <v>2827</v>
      </c>
      <c r="N13" s="61">
        <v>44323</v>
      </c>
      <c r="O13" s="75" t="s">
        <v>64</v>
      </c>
      <c r="P13" s="57"/>
      <c r="R13" s="62"/>
      <c r="T13" s="57"/>
      <c r="U13" s="56"/>
      <c r="V13" s="56"/>
      <c r="W13" s="56"/>
      <c r="X13" s="57"/>
      <c r="Y13" s="56"/>
      <c r="Z13" s="56"/>
    </row>
    <row r="14" spans="1:26" ht="25.35" customHeight="1">
      <c r="A14" s="59">
        <v>2</v>
      </c>
      <c r="B14" s="49" t="s">
        <v>56</v>
      </c>
      <c r="C14" s="78" t="s">
        <v>65</v>
      </c>
      <c r="D14" s="65">
        <v>17548.689999999999</v>
      </c>
      <c r="E14" s="63" t="s">
        <v>30</v>
      </c>
      <c r="F14" s="63" t="s">
        <v>30</v>
      </c>
      <c r="G14" s="65">
        <v>3487</v>
      </c>
      <c r="H14" s="63">
        <v>132</v>
      </c>
      <c r="I14" s="63">
        <f t="shared" si="0"/>
        <v>26.416666666666668</v>
      </c>
      <c r="J14" s="63">
        <v>14</v>
      </c>
      <c r="K14" s="63">
        <v>1</v>
      </c>
      <c r="L14" s="65">
        <v>19843.669999999998</v>
      </c>
      <c r="M14" s="65">
        <v>3966</v>
      </c>
      <c r="N14" s="61">
        <v>44323</v>
      </c>
      <c r="O14" s="60" t="s">
        <v>34</v>
      </c>
      <c r="P14" s="57"/>
      <c r="R14" s="62"/>
      <c r="T14" s="57"/>
      <c r="U14" s="56"/>
      <c r="V14" s="56"/>
      <c r="W14" s="56"/>
      <c r="X14" s="57"/>
      <c r="Y14" s="56"/>
      <c r="Z14" s="56"/>
    </row>
    <row r="15" spans="1:26" ht="25.35" customHeight="1">
      <c r="A15" s="59">
        <v>3</v>
      </c>
      <c r="B15" s="49" t="s">
        <v>56</v>
      </c>
      <c r="C15" s="78" t="s">
        <v>66</v>
      </c>
      <c r="D15" s="65">
        <v>10786.98</v>
      </c>
      <c r="E15" s="63" t="s">
        <v>30</v>
      </c>
      <c r="F15" s="63" t="s">
        <v>30</v>
      </c>
      <c r="G15" s="65">
        <v>1741</v>
      </c>
      <c r="H15" s="63">
        <v>103</v>
      </c>
      <c r="I15" s="63">
        <f t="shared" si="0"/>
        <v>16.902912621359224</v>
      </c>
      <c r="J15" s="63">
        <v>12</v>
      </c>
      <c r="K15" s="63">
        <v>1</v>
      </c>
      <c r="L15" s="65">
        <v>10786.98</v>
      </c>
      <c r="M15" s="65">
        <v>1741</v>
      </c>
      <c r="N15" s="61">
        <v>44323</v>
      </c>
      <c r="O15" s="60" t="s">
        <v>34</v>
      </c>
      <c r="P15" s="57"/>
      <c r="R15" s="62"/>
      <c r="T15" s="57"/>
      <c r="U15" s="56"/>
      <c r="V15" s="56"/>
      <c r="W15" s="56"/>
      <c r="X15" s="57"/>
      <c r="Y15" s="56"/>
      <c r="Z15" s="56"/>
    </row>
    <row r="16" spans="1:26" ht="25.35" customHeight="1">
      <c r="A16" s="59">
        <v>4</v>
      </c>
      <c r="B16" s="49" t="s">
        <v>56</v>
      </c>
      <c r="C16" s="82" t="s">
        <v>67</v>
      </c>
      <c r="D16" s="65">
        <v>10253.25</v>
      </c>
      <c r="E16" s="63" t="s">
        <v>30</v>
      </c>
      <c r="F16" s="63" t="s">
        <v>30</v>
      </c>
      <c r="G16" s="65">
        <v>1710</v>
      </c>
      <c r="H16" s="63">
        <v>83</v>
      </c>
      <c r="I16" s="63">
        <f t="shared" si="0"/>
        <v>20.602409638554217</v>
      </c>
      <c r="J16" s="63">
        <v>14</v>
      </c>
      <c r="K16" s="63">
        <v>1</v>
      </c>
      <c r="L16" s="65">
        <v>10253</v>
      </c>
      <c r="M16" s="65">
        <v>1710</v>
      </c>
      <c r="N16" s="61">
        <v>44323</v>
      </c>
      <c r="O16" s="60" t="s">
        <v>32</v>
      </c>
      <c r="P16" s="57"/>
      <c r="R16" s="62"/>
      <c r="T16" s="57"/>
      <c r="U16" s="56"/>
      <c r="V16" s="56"/>
      <c r="W16" s="56"/>
      <c r="X16" s="57"/>
      <c r="Y16" s="56"/>
      <c r="Z16" s="56"/>
    </row>
    <row r="17" spans="1:26" ht="25.35" customHeight="1">
      <c r="A17" s="59">
        <v>5</v>
      </c>
      <c r="B17" s="47">
        <v>2</v>
      </c>
      <c r="C17" s="80" t="s">
        <v>46</v>
      </c>
      <c r="D17" s="65">
        <v>8126.98</v>
      </c>
      <c r="E17" s="63">
        <v>12902.89</v>
      </c>
      <c r="F17" s="76">
        <f>(D17-E17)/E17</f>
        <v>-0.37014265796267348</v>
      </c>
      <c r="G17" s="65">
        <v>1582</v>
      </c>
      <c r="H17" s="48">
        <v>93</v>
      </c>
      <c r="I17" s="63">
        <f t="shared" si="0"/>
        <v>17.010752688172044</v>
      </c>
      <c r="J17" s="63">
        <v>13</v>
      </c>
      <c r="K17" s="63">
        <v>2</v>
      </c>
      <c r="L17" s="65">
        <v>28270</v>
      </c>
      <c r="M17" s="65">
        <v>5887</v>
      </c>
      <c r="N17" s="61">
        <v>44316</v>
      </c>
      <c r="O17" s="60" t="s">
        <v>32</v>
      </c>
      <c r="P17" s="57"/>
      <c r="R17" s="62"/>
      <c r="T17" s="57"/>
      <c r="U17" s="56"/>
      <c r="V17" s="56"/>
      <c r="W17" s="56"/>
      <c r="X17" s="57"/>
      <c r="Y17" s="56"/>
      <c r="Z17" s="56"/>
    </row>
    <row r="18" spans="1:26" ht="25.35" customHeight="1">
      <c r="A18" s="59">
        <v>6</v>
      </c>
      <c r="B18" s="47">
        <v>4</v>
      </c>
      <c r="C18" s="64" t="s">
        <v>48</v>
      </c>
      <c r="D18" s="65">
        <v>5716.61</v>
      </c>
      <c r="E18" s="63">
        <v>6728.05</v>
      </c>
      <c r="F18" s="76">
        <f>(D18-E18)/E18</f>
        <v>-0.15033181976947266</v>
      </c>
      <c r="G18" s="65">
        <v>907</v>
      </c>
      <c r="H18" s="63">
        <v>68</v>
      </c>
      <c r="I18" s="63">
        <f t="shared" si="0"/>
        <v>13.338235294117647</v>
      </c>
      <c r="J18" s="63">
        <v>13</v>
      </c>
      <c r="K18" s="63">
        <v>2</v>
      </c>
      <c r="L18" s="65">
        <v>21315.83</v>
      </c>
      <c r="M18" s="65">
        <v>3714</v>
      </c>
      <c r="N18" s="61">
        <v>44316</v>
      </c>
      <c r="O18" s="60" t="s">
        <v>49</v>
      </c>
      <c r="P18" s="57"/>
      <c r="R18" s="62"/>
      <c r="T18" s="57"/>
      <c r="U18" s="56"/>
      <c r="V18" s="56"/>
      <c r="W18" s="56"/>
      <c r="X18" s="57"/>
      <c r="Y18" s="56"/>
      <c r="Z18" s="56"/>
    </row>
    <row r="19" spans="1:26" ht="25.35" customHeight="1">
      <c r="A19" s="59">
        <v>7</v>
      </c>
      <c r="B19" s="47" t="s">
        <v>56</v>
      </c>
      <c r="C19" s="81" t="s">
        <v>77</v>
      </c>
      <c r="D19" s="65">
        <v>5057.5</v>
      </c>
      <c r="E19" s="63" t="s">
        <v>30</v>
      </c>
      <c r="F19" s="63" t="s">
        <v>30</v>
      </c>
      <c r="G19" s="65">
        <v>777</v>
      </c>
      <c r="H19" s="63">
        <v>39</v>
      </c>
      <c r="I19" s="63">
        <f t="shared" si="0"/>
        <v>19.923076923076923</v>
      </c>
      <c r="J19" s="63">
        <v>8</v>
      </c>
      <c r="K19" s="63">
        <v>1</v>
      </c>
      <c r="L19" s="65">
        <v>5058</v>
      </c>
      <c r="M19" s="65">
        <v>777</v>
      </c>
      <c r="N19" s="61">
        <v>44323</v>
      </c>
      <c r="O19" s="60" t="s">
        <v>33</v>
      </c>
      <c r="P19" s="57"/>
      <c r="R19" s="62"/>
      <c r="T19" s="57"/>
      <c r="U19" s="56"/>
      <c r="V19" s="56"/>
      <c r="W19" s="56"/>
      <c r="X19" s="57"/>
      <c r="Y19" s="56"/>
      <c r="Z19" s="56"/>
    </row>
    <row r="20" spans="1:26" ht="25.35" customHeight="1">
      <c r="A20" s="59">
        <v>8</v>
      </c>
      <c r="B20" s="49">
        <v>3</v>
      </c>
      <c r="C20" s="81" t="s">
        <v>38</v>
      </c>
      <c r="D20" s="65">
        <v>4067.9</v>
      </c>
      <c r="E20" s="63">
        <v>7224.5</v>
      </c>
      <c r="F20" s="76">
        <f>(D20-E20)/E20</f>
        <v>-0.43692989134196136</v>
      </c>
      <c r="G20" s="65">
        <v>661</v>
      </c>
      <c r="H20" s="63">
        <v>46</v>
      </c>
      <c r="I20" s="63">
        <f t="shared" si="0"/>
        <v>14.369565217391305</v>
      </c>
      <c r="J20" s="63">
        <v>14</v>
      </c>
      <c r="K20" s="63">
        <v>2</v>
      </c>
      <c r="L20" s="65">
        <v>18181.95</v>
      </c>
      <c r="M20" s="65">
        <v>3267</v>
      </c>
      <c r="N20" s="61">
        <v>44316</v>
      </c>
      <c r="O20" s="60" t="s">
        <v>37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49" t="s">
        <v>56</v>
      </c>
      <c r="C21" s="83" t="s">
        <v>68</v>
      </c>
      <c r="D21" s="65">
        <v>3766.05</v>
      </c>
      <c r="E21" s="63" t="s">
        <v>30</v>
      </c>
      <c r="F21" s="63" t="s">
        <v>30</v>
      </c>
      <c r="G21" s="65">
        <v>577</v>
      </c>
      <c r="H21" s="63">
        <v>53</v>
      </c>
      <c r="I21" s="63">
        <f t="shared" si="0"/>
        <v>10.886792452830189</v>
      </c>
      <c r="J21" s="63">
        <v>11</v>
      </c>
      <c r="K21" s="63">
        <v>1</v>
      </c>
      <c r="L21" s="65">
        <v>3766</v>
      </c>
      <c r="M21" s="65">
        <v>577</v>
      </c>
      <c r="N21" s="61">
        <v>44323</v>
      </c>
      <c r="O21" s="77" t="s">
        <v>47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4.75" customHeight="1">
      <c r="A22" s="59">
        <v>10</v>
      </c>
      <c r="B22" s="49">
        <v>1</v>
      </c>
      <c r="C22" s="79" t="s">
        <v>43</v>
      </c>
      <c r="D22" s="65">
        <v>3436.63</v>
      </c>
      <c r="E22" s="63">
        <v>13837.82</v>
      </c>
      <c r="F22" s="76">
        <f>(D22-E22)/E22</f>
        <v>-0.75164946501688845</v>
      </c>
      <c r="G22" s="65">
        <v>521</v>
      </c>
      <c r="H22" s="63">
        <v>54</v>
      </c>
      <c r="I22" s="63">
        <f t="shared" si="0"/>
        <v>9.6481481481481488</v>
      </c>
      <c r="J22" s="63">
        <v>8</v>
      </c>
      <c r="K22" s="63">
        <v>2</v>
      </c>
      <c r="L22" s="65">
        <v>28799.4</v>
      </c>
      <c r="M22" s="65">
        <v>4843</v>
      </c>
      <c r="N22" s="61">
        <v>44316</v>
      </c>
      <c r="O22" s="60" t="s">
        <v>34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88917.73</v>
      </c>
      <c r="E23" s="58">
        <f t="shared" ref="E23:G23" si="1">SUM(E13:E22)</f>
        <v>40693.259999999995</v>
      </c>
      <c r="F23" s="84">
        <f>(D23-E23)/E23</f>
        <v>1.18507266313881</v>
      </c>
      <c r="G23" s="58">
        <f t="shared" si="1"/>
        <v>14790</v>
      </c>
      <c r="H23" s="58"/>
      <c r="I23" s="19"/>
      <c r="J23" s="18"/>
      <c r="K23" s="20"/>
      <c r="L23" s="21"/>
      <c r="M23" s="25"/>
      <c r="N23" s="22"/>
      <c r="O23" s="26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59">
        <v>11</v>
      </c>
      <c r="B25" s="49">
        <v>9</v>
      </c>
      <c r="C25" s="45" t="s">
        <v>40</v>
      </c>
      <c r="D25" s="65">
        <v>1086.5</v>
      </c>
      <c r="E25" s="63">
        <v>586.35</v>
      </c>
      <c r="F25" s="76">
        <f>(D25-E25)/E25</f>
        <v>0.85298882919757812</v>
      </c>
      <c r="G25" s="65">
        <v>205</v>
      </c>
      <c r="H25" s="63">
        <v>13</v>
      </c>
      <c r="I25" s="63">
        <f>G25/H25</f>
        <v>15.76923076923077</v>
      </c>
      <c r="J25" s="63">
        <v>3</v>
      </c>
      <c r="K25" s="63" t="s">
        <v>30</v>
      </c>
      <c r="L25" s="65">
        <v>113065.77</v>
      </c>
      <c r="M25" s="65">
        <v>22858</v>
      </c>
      <c r="N25" s="61">
        <v>44106</v>
      </c>
      <c r="O25" s="60" t="s">
        <v>37</v>
      </c>
      <c r="P25" s="57"/>
      <c r="R25" s="62"/>
      <c r="T25" s="57"/>
      <c r="U25" s="56"/>
      <c r="V25" s="56"/>
      <c r="W25" s="56"/>
      <c r="X25" s="57"/>
      <c r="Y25" s="56"/>
      <c r="Z25" s="56"/>
    </row>
    <row r="26" spans="1:26" ht="24.6" customHeight="1">
      <c r="A26" s="59">
        <v>12</v>
      </c>
      <c r="B26" s="49">
        <v>5</v>
      </c>
      <c r="C26" s="64" t="s">
        <v>45</v>
      </c>
      <c r="D26" s="65">
        <v>931.75</v>
      </c>
      <c r="E26" s="63">
        <v>4640</v>
      </c>
      <c r="F26" s="76">
        <f>(D26-E26)/E26</f>
        <v>-0.79919181034482756</v>
      </c>
      <c r="G26" s="65">
        <v>142</v>
      </c>
      <c r="H26" s="48">
        <v>22</v>
      </c>
      <c r="I26" s="63">
        <f>G26/H26</f>
        <v>6.4545454545454541</v>
      </c>
      <c r="J26" s="63">
        <v>8</v>
      </c>
      <c r="K26" s="63">
        <v>2</v>
      </c>
      <c r="L26" s="65">
        <v>9582</v>
      </c>
      <c r="M26" s="65">
        <v>1703</v>
      </c>
      <c r="N26" s="61">
        <v>44316</v>
      </c>
      <c r="O26" s="60" t="s">
        <v>47</v>
      </c>
      <c r="P26" s="57"/>
      <c r="R26" s="62"/>
      <c r="T26" s="57"/>
      <c r="U26" s="56"/>
      <c r="V26" s="56"/>
      <c r="W26" s="56"/>
      <c r="X26" s="57"/>
      <c r="Y26" s="56"/>
      <c r="Z26" s="56"/>
    </row>
    <row r="27" spans="1:26" ht="24.75" customHeight="1">
      <c r="A27" s="59">
        <v>13</v>
      </c>
      <c r="B27" s="47" t="s">
        <v>56</v>
      </c>
      <c r="C27" s="45" t="s">
        <v>73</v>
      </c>
      <c r="D27" s="65">
        <v>863</v>
      </c>
      <c r="E27" s="63" t="s">
        <v>30</v>
      </c>
      <c r="F27" s="63" t="s">
        <v>30</v>
      </c>
      <c r="G27" s="65">
        <v>148</v>
      </c>
      <c r="H27" s="63" t="s">
        <v>30</v>
      </c>
      <c r="I27" s="63" t="s">
        <v>30</v>
      </c>
      <c r="J27" s="63" t="s">
        <v>30</v>
      </c>
      <c r="K27" s="63">
        <v>1</v>
      </c>
      <c r="L27" s="65">
        <v>1313.5</v>
      </c>
      <c r="M27" s="65">
        <v>234</v>
      </c>
      <c r="N27" s="61">
        <v>44323</v>
      </c>
      <c r="O27" s="60" t="s">
        <v>60</v>
      </c>
      <c r="P27" s="57"/>
      <c r="R27" s="62"/>
      <c r="T27" s="57"/>
      <c r="U27" s="56"/>
      <c r="V27" s="56"/>
      <c r="W27" s="56"/>
      <c r="X27" s="57"/>
      <c r="Y27" s="56"/>
      <c r="Z27" s="56"/>
    </row>
    <row r="28" spans="1:26" ht="24.75" customHeight="1">
      <c r="A28" s="59">
        <v>14</v>
      </c>
      <c r="B28" s="47">
        <v>6</v>
      </c>
      <c r="C28" s="64" t="s">
        <v>36</v>
      </c>
      <c r="D28" s="65">
        <v>796</v>
      </c>
      <c r="E28" s="63">
        <v>2916</v>
      </c>
      <c r="F28" s="76">
        <f>(D28-E28)/E28</f>
        <v>-0.72702331961591216</v>
      </c>
      <c r="G28" s="65">
        <v>128</v>
      </c>
      <c r="H28" s="63" t="s">
        <v>30</v>
      </c>
      <c r="I28" s="63" t="s">
        <v>30</v>
      </c>
      <c r="J28" s="63">
        <v>2</v>
      </c>
      <c r="K28" s="63">
        <v>2</v>
      </c>
      <c r="L28" s="65">
        <v>5896</v>
      </c>
      <c r="M28" s="65">
        <v>1096</v>
      </c>
      <c r="N28" s="61">
        <v>44316</v>
      </c>
      <c r="O28" s="60" t="s">
        <v>31</v>
      </c>
      <c r="P28" s="57"/>
      <c r="R28" s="62"/>
      <c r="T28" s="57"/>
      <c r="U28" s="56"/>
      <c r="V28" s="56"/>
      <c r="W28" s="56"/>
      <c r="X28" s="57"/>
      <c r="Y28" s="56"/>
      <c r="Z28" s="56"/>
    </row>
    <row r="29" spans="1:26" ht="24.6" customHeight="1">
      <c r="A29" s="59">
        <v>15</v>
      </c>
      <c r="B29" s="47">
        <v>7</v>
      </c>
      <c r="C29" s="45" t="s">
        <v>42</v>
      </c>
      <c r="D29" s="65">
        <v>597.53</v>
      </c>
      <c r="E29" s="63">
        <v>2468.4699999999998</v>
      </c>
      <c r="F29" s="76">
        <f>(D29-E29)/E29</f>
        <v>-0.75793507719356523</v>
      </c>
      <c r="G29" s="65">
        <v>97</v>
      </c>
      <c r="H29" s="63">
        <v>10</v>
      </c>
      <c r="I29" s="63">
        <f>G29/H29</f>
        <v>9.6999999999999993</v>
      </c>
      <c r="J29" s="63">
        <v>4</v>
      </c>
      <c r="K29" s="63">
        <v>2</v>
      </c>
      <c r="L29" s="65">
        <v>5189.5</v>
      </c>
      <c r="M29" s="65">
        <v>991</v>
      </c>
      <c r="N29" s="61">
        <v>44316</v>
      </c>
      <c r="O29" s="60" t="s">
        <v>34</v>
      </c>
      <c r="P29" s="57"/>
      <c r="R29" s="62"/>
      <c r="T29" s="57"/>
      <c r="U29" s="56"/>
      <c r="V29" s="56"/>
      <c r="W29" s="56"/>
      <c r="X29" s="57"/>
      <c r="Y29" s="56"/>
      <c r="Z29" s="56"/>
    </row>
    <row r="30" spans="1:26" ht="24.6" customHeight="1">
      <c r="A30" s="59">
        <v>16</v>
      </c>
      <c r="B30" s="49">
        <v>8</v>
      </c>
      <c r="C30" s="64" t="s">
        <v>41</v>
      </c>
      <c r="D30" s="65">
        <v>484</v>
      </c>
      <c r="E30" s="63">
        <v>809.95</v>
      </c>
      <c r="F30" s="76">
        <f>(D30-E30)/E30</f>
        <v>-0.40243224890425339</v>
      </c>
      <c r="G30" s="65">
        <v>94</v>
      </c>
      <c r="H30" s="63">
        <v>7</v>
      </c>
      <c r="I30" s="63">
        <f>G30/H30</f>
        <v>13.428571428571429</v>
      </c>
      <c r="J30" s="63">
        <v>2</v>
      </c>
      <c r="K30" s="63" t="s">
        <v>30</v>
      </c>
      <c r="L30" s="65">
        <v>65514.52</v>
      </c>
      <c r="M30" s="65">
        <v>14095</v>
      </c>
      <c r="N30" s="61">
        <v>44113</v>
      </c>
      <c r="O30" s="60" t="s">
        <v>27</v>
      </c>
      <c r="P30" s="57"/>
      <c r="R30" s="62"/>
      <c r="T30" s="57"/>
      <c r="U30" s="56"/>
      <c r="V30" s="56"/>
      <c r="W30" s="56"/>
      <c r="X30" s="57"/>
      <c r="Y30" s="56"/>
      <c r="Z30" s="56"/>
    </row>
    <row r="31" spans="1:26" ht="24.6" customHeight="1">
      <c r="A31" s="59">
        <v>17</v>
      </c>
      <c r="B31" s="49">
        <v>10</v>
      </c>
      <c r="C31" s="45" t="s">
        <v>74</v>
      </c>
      <c r="D31" s="65">
        <v>313.8</v>
      </c>
      <c r="E31" s="63">
        <v>518.5</v>
      </c>
      <c r="F31" s="76">
        <f>(D31-E31)/E31</f>
        <v>-0.39479267116682737</v>
      </c>
      <c r="G31" s="65">
        <v>45</v>
      </c>
      <c r="H31" s="63" t="s">
        <v>30</v>
      </c>
      <c r="I31" s="63" t="s">
        <v>30</v>
      </c>
      <c r="J31" s="63" t="s">
        <v>30</v>
      </c>
      <c r="K31" s="63">
        <v>2</v>
      </c>
      <c r="L31" s="65">
        <v>1701.2</v>
      </c>
      <c r="M31" s="65">
        <v>334</v>
      </c>
      <c r="N31" s="61">
        <v>44316</v>
      </c>
      <c r="O31" s="60" t="s">
        <v>60</v>
      </c>
      <c r="P31" s="57"/>
      <c r="R31" s="62"/>
      <c r="T31" s="57"/>
      <c r="U31" s="56"/>
      <c r="V31" s="56"/>
      <c r="W31" s="56"/>
      <c r="X31" s="57"/>
      <c r="Y31" s="56"/>
      <c r="Z31" s="56"/>
    </row>
    <row r="32" spans="1:26" ht="24.75" customHeight="1">
      <c r="A32" s="59">
        <v>18</v>
      </c>
      <c r="B32" s="49">
        <v>14</v>
      </c>
      <c r="C32" s="45" t="s">
        <v>59</v>
      </c>
      <c r="D32" s="65">
        <v>26</v>
      </c>
      <c r="E32" s="63">
        <v>26</v>
      </c>
      <c r="F32" s="76">
        <f>(D32-E32)/E32</f>
        <v>0</v>
      </c>
      <c r="G32" s="65">
        <v>4</v>
      </c>
      <c r="H32" s="48">
        <v>1</v>
      </c>
      <c r="I32" s="63">
        <f>G32/H32</f>
        <v>4</v>
      </c>
      <c r="J32" s="63">
        <v>1</v>
      </c>
      <c r="K32" s="63" t="s">
        <v>30</v>
      </c>
      <c r="L32" s="65">
        <v>2973</v>
      </c>
      <c r="M32" s="65">
        <v>592</v>
      </c>
      <c r="N32" s="61">
        <v>44132</v>
      </c>
      <c r="O32" s="60" t="s">
        <v>60</v>
      </c>
      <c r="P32" s="57"/>
      <c r="R32" s="62"/>
      <c r="T32" s="57"/>
      <c r="U32" s="56"/>
      <c r="V32" s="56"/>
      <c r="W32" s="56"/>
      <c r="X32" s="57"/>
      <c r="Y32" s="56"/>
      <c r="Z32" s="56"/>
    </row>
    <row r="33" spans="1:26" ht="24.75" customHeight="1">
      <c r="A33" s="59">
        <v>19</v>
      </c>
      <c r="B33" s="63" t="s">
        <v>30</v>
      </c>
      <c r="C33" s="45" t="s">
        <v>75</v>
      </c>
      <c r="D33" s="65">
        <v>14</v>
      </c>
      <c r="E33" s="63" t="s">
        <v>30</v>
      </c>
      <c r="F33" s="63" t="s">
        <v>30</v>
      </c>
      <c r="G33" s="65">
        <v>2</v>
      </c>
      <c r="H33" s="63">
        <v>1</v>
      </c>
      <c r="I33" s="63">
        <f>G33/H33</f>
        <v>2</v>
      </c>
      <c r="J33" s="63">
        <v>1</v>
      </c>
      <c r="K33" s="63" t="s">
        <v>30</v>
      </c>
      <c r="L33" s="65">
        <v>12451</v>
      </c>
      <c r="M33" s="65">
        <v>2299</v>
      </c>
      <c r="N33" s="61">
        <v>44106</v>
      </c>
      <c r="O33" s="60" t="s">
        <v>60</v>
      </c>
      <c r="P33" s="57"/>
      <c r="R33" s="62"/>
      <c r="T33" s="57"/>
      <c r="U33" s="56"/>
      <c r="V33" s="56"/>
      <c r="W33" s="56"/>
      <c r="X33" s="57"/>
      <c r="Y33" s="56"/>
      <c r="Z33" s="56"/>
    </row>
    <row r="34" spans="1:26" ht="24.75" customHeight="1">
      <c r="A34" s="59">
        <v>20</v>
      </c>
      <c r="B34" s="49">
        <v>12</v>
      </c>
      <c r="C34" s="45" t="s">
        <v>44</v>
      </c>
      <c r="D34" s="65">
        <v>12</v>
      </c>
      <c r="E34" s="63">
        <v>112.8</v>
      </c>
      <c r="F34" s="76">
        <f>(D34-E34)/E34</f>
        <v>-0.8936170212765957</v>
      </c>
      <c r="G34" s="65">
        <v>2</v>
      </c>
      <c r="H34" s="71">
        <v>1</v>
      </c>
      <c r="I34" s="63">
        <f>G34/H34</f>
        <v>2</v>
      </c>
      <c r="J34" s="63">
        <v>1</v>
      </c>
      <c r="K34" s="63" t="s">
        <v>30</v>
      </c>
      <c r="L34" s="65">
        <v>1186</v>
      </c>
      <c r="M34" s="65">
        <v>212</v>
      </c>
      <c r="N34" s="61">
        <v>44141</v>
      </c>
      <c r="O34" s="60" t="s">
        <v>33</v>
      </c>
      <c r="P34" s="57"/>
      <c r="R34" s="62"/>
      <c r="T34" s="57"/>
      <c r="U34" s="56"/>
      <c r="V34" s="56"/>
      <c r="W34" s="56"/>
      <c r="X34" s="57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94042.31</v>
      </c>
      <c r="E35" s="58">
        <f t="shared" ref="E35:G35" si="2">SUM(E23:E34)</f>
        <v>52771.329999999994</v>
      </c>
      <c r="F35" s="84">
        <f>(D35-E35)/E35</f>
        <v>0.78207200766022023</v>
      </c>
      <c r="G35" s="58">
        <f t="shared" si="2"/>
        <v>15657</v>
      </c>
      <c r="H35" s="58"/>
      <c r="I35" s="19"/>
      <c r="J35" s="18"/>
      <c r="K35" s="20"/>
      <c r="L35" s="21"/>
      <c r="M35" s="25"/>
      <c r="N35" s="22"/>
      <c r="O35" s="26"/>
    </row>
    <row r="36" spans="1:26" ht="23.1" customHeight="1"/>
    <row r="37" spans="1:26" ht="17.25" customHeight="1"/>
    <row r="51" spans="16:18">
      <c r="R51" s="57"/>
    </row>
    <row r="54" spans="16:18">
      <c r="P54" s="57"/>
    </row>
    <row r="58" spans="16:18" ht="12" customHeight="1"/>
  </sheetData>
  <sortState xmlns:xlrd2="http://schemas.microsoft.com/office/spreadsheetml/2017/richdata2" ref="B13:O34">
    <sortCondition descending="1" ref="D13:D3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4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3.7109375" style="1" customWidth="1"/>
    <col min="24" max="24" width="14.855468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51</v>
      </c>
      <c r="F1" s="2"/>
      <c r="G1" s="2"/>
      <c r="H1" s="2"/>
      <c r="I1" s="2"/>
    </row>
    <row r="2" spans="1:26" ht="19.5" customHeight="1">
      <c r="E2" s="2" t="s">
        <v>50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52</v>
      </c>
      <c r="E6" s="4" t="s">
        <v>54</v>
      </c>
      <c r="F6" s="131"/>
      <c r="G6" s="4" t="s">
        <v>52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29"/>
      <c r="E9" s="29"/>
      <c r="F9" s="130" t="s">
        <v>15</v>
      </c>
      <c r="G9" s="29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</row>
    <row r="10" spans="1:26" ht="19.5">
      <c r="A10" s="134"/>
      <c r="B10" s="134"/>
      <c r="C10" s="131"/>
      <c r="D10" s="67" t="s">
        <v>53</v>
      </c>
      <c r="E10" s="46" t="s">
        <v>55</v>
      </c>
      <c r="F10" s="131"/>
      <c r="G10" s="67" t="s">
        <v>53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</row>
    <row r="11" spans="1:26">
      <c r="A11" s="134"/>
      <c r="B11" s="134"/>
      <c r="C11" s="131"/>
      <c r="D11" s="30" t="s">
        <v>14</v>
      </c>
      <c r="E11" s="4" t="s">
        <v>14</v>
      </c>
      <c r="F11" s="131"/>
      <c r="G11" s="30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11"/>
      <c r="T11" s="11"/>
      <c r="U11" s="7"/>
    </row>
    <row r="12" spans="1:26" ht="15.6" customHeight="1" thickBot="1">
      <c r="A12" s="134"/>
      <c r="B12" s="135"/>
      <c r="C12" s="132"/>
      <c r="D12" s="31"/>
      <c r="E12" s="5" t="s">
        <v>2</v>
      </c>
      <c r="F12" s="132"/>
      <c r="G12" s="31" t="s">
        <v>17</v>
      </c>
      <c r="H12" s="32"/>
      <c r="I12" s="132"/>
      <c r="J12" s="32"/>
      <c r="K12" s="32"/>
      <c r="L12" s="32"/>
      <c r="M12" s="32"/>
      <c r="N12" s="32"/>
      <c r="O12" s="132"/>
      <c r="R12" s="36"/>
      <c r="S12" s="34"/>
      <c r="T12" s="36"/>
      <c r="U12" s="35"/>
      <c r="V12" s="35"/>
      <c r="W12" s="35"/>
      <c r="X12" s="33"/>
      <c r="Y12" s="8"/>
    </row>
    <row r="13" spans="1:26" s="34" customFormat="1" ht="25.35" customHeight="1">
      <c r="A13" s="37">
        <v>1</v>
      </c>
      <c r="B13" s="49" t="s">
        <v>56</v>
      </c>
      <c r="C13" s="45" t="s">
        <v>43</v>
      </c>
      <c r="D13" s="44">
        <v>13837.82</v>
      </c>
      <c r="E13" s="43" t="s">
        <v>30</v>
      </c>
      <c r="F13" s="43" t="s">
        <v>30</v>
      </c>
      <c r="G13" s="44">
        <v>1972</v>
      </c>
      <c r="H13" s="43">
        <v>127</v>
      </c>
      <c r="I13" s="43">
        <f>G13/H13</f>
        <v>15.527559055118111</v>
      </c>
      <c r="J13" s="43">
        <v>11</v>
      </c>
      <c r="K13" s="43">
        <v>1</v>
      </c>
      <c r="L13" s="44">
        <v>19114.8</v>
      </c>
      <c r="M13" s="44">
        <v>3343</v>
      </c>
      <c r="N13" s="41">
        <v>44316</v>
      </c>
      <c r="O13" s="38" t="s">
        <v>34</v>
      </c>
      <c r="P13" s="57"/>
      <c r="Q13" s="55"/>
      <c r="R13" s="62"/>
      <c r="S13" s="55"/>
      <c r="T13" s="57"/>
      <c r="U13" s="56"/>
      <c r="V13" s="56"/>
      <c r="W13" s="56"/>
      <c r="X13" s="56"/>
      <c r="Y13" s="57"/>
      <c r="Z13" s="35"/>
    </row>
    <row r="14" spans="1:26" s="34" customFormat="1" ht="25.35" customHeight="1">
      <c r="A14" s="37">
        <v>2</v>
      </c>
      <c r="B14" s="47" t="s">
        <v>56</v>
      </c>
      <c r="C14" s="45" t="s">
        <v>46</v>
      </c>
      <c r="D14" s="44">
        <v>12902.89</v>
      </c>
      <c r="E14" s="43" t="s">
        <v>30</v>
      </c>
      <c r="F14" s="43" t="s">
        <v>30</v>
      </c>
      <c r="G14" s="44">
        <v>2515</v>
      </c>
      <c r="H14" s="48">
        <v>149</v>
      </c>
      <c r="I14" s="43">
        <f>G14/H14</f>
        <v>16.879194630872483</v>
      </c>
      <c r="J14" s="43">
        <v>15</v>
      </c>
      <c r="K14" s="63">
        <v>1</v>
      </c>
      <c r="L14" s="44">
        <v>15598</v>
      </c>
      <c r="M14" s="44">
        <v>3349</v>
      </c>
      <c r="N14" s="61">
        <v>44316</v>
      </c>
      <c r="O14" s="38" t="s">
        <v>32</v>
      </c>
      <c r="P14" s="57"/>
      <c r="Q14" s="55"/>
      <c r="R14" s="62"/>
      <c r="S14" s="55"/>
      <c r="T14" s="57"/>
      <c r="U14" s="56"/>
      <c r="V14" s="56"/>
      <c r="W14" s="56"/>
      <c r="X14" s="56"/>
      <c r="Y14" s="57"/>
      <c r="Z14" s="35"/>
    </row>
    <row r="15" spans="1:26" s="34" customFormat="1" ht="25.35" customHeight="1">
      <c r="A15" s="37">
        <v>3</v>
      </c>
      <c r="B15" s="47" t="s">
        <v>56</v>
      </c>
      <c r="C15" s="50" t="s">
        <v>38</v>
      </c>
      <c r="D15" s="54">
        <v>7224.5</v>
      </c>
      <c r="E15" s="43" t="s">
        <v>30</v>
      </c>
      <c r="F15" s="43" t="s">
        <v>30</v>
      </c>
      <c r="G15" s="54">
        <v>1162</v>
      </c>
      <c r="H15" s="43">
        <v>74</v>
      </c>
      <c r="I15" s="53">
        <f>G15/H15</f>
        <v>15.702702702702704</v>
      </c>
      <c r="J15" s="43">
        <v>14</v>
      </c>
      <c r="K15" s="63">
        <v>1</v>
      </c>
      <c r="L15" s="54">
        <v>9445.2000000000007</v>
      </c>
      <c r="M15" s="54">
        <v>1810</v>
      </c>
      <c r="N15" s="61">
        <v>44316</v>
      </c>
      <c r="O15" s="51" t="s">
        <v>37</v>
      </c>
      <c r="P15" s="57"/>
      <c r="Q15" s="55"/>
      <c r="R15" s="62"/>
      <c r="S15" s="55"/>
      <c r="T15" s="57"/>
      <c r="U15" s="56"/>
      <c r="V15" s="56"/>
      <c r="W15" s="56"/>
      <c r="X15" s="56"/>
      <c r="Y15" s="57"/>
      <c r="Z15" s="35"/>
    </row>
    <row r="16" spans="1:26" s="55" customFormat="1" ht="25.35" customHeight="1">
      <c r="A16" s="59">
        <v>4</v>
      </c>
      <c r="B16" s="47" t="s">
        <v>56</v>
      </c>
      <c r="C16" s="64" t="s">
        <v>48</v>
      </c>
      <c r="D16" s="65">
        <v>6728.05</v>
      </c>
      <c r="E16" s="63" t="s">
        <v>30</v>
      </c>
      <c r="F16" s="63" t="s">
        <v>30</v>
      </c>
      <c r="G16" s="65">
        <v>1030</v>
      </c>
      <c r="H16" s="63">
        <v>64</v>
      </c>
      <c r="I16" s="63">
        <f>G16/H16</f>
        <v>16.09375</v>
      </c>
      <c r="J16" s="63">
        <v>14</v>
      </c>
      <c r="K16" s="63">
        <v>1</v>
      </c>
      <c r="L16" s="65">
        <v>8878.1</v>
      </c>
      <c r="M16" s="65">
        <v>1645</v>
      </c>
      <c r="N16" s="61">
        <v>44316</v>
      </c>
      <c r="O16" s="60" t="s">
        <v>49</v>
      </c>
      <c r="P16" s="57"/>
      <c r="R16" s="62"/>
      <c r="T16" s="57"/>
      <c r="U16" s="56"/>
      <c r="V16" s="56"/>
      <c r="W16" s="56"/>
      <c r="X16" s="56"/>
      <c r="Y16" s="57"/>
      <c r="Z16" s="56"/>
    </row>
    <row r="17" spans="1:26" s="34" customFormat="1" ht="25.35" customHeight="1">
      <c r="A17" s="59">
        <v>5</v>
      </c>
      <c r="B17" s="49" t="s">
        <v>56</v>
      </c>
      <c r="C17" s="64" t="s">
        <v>45</v>
      </c>
      <c r="D17" s="54">
        <v>4640</v>
      </c>
      <c r="E17" s="43" t="s">
        <v>30</v>
      </c>
      <c r="F17" s="43" t="s">
        <v>30</v>
      </c>
      <c r="G17" s="54">
        <v>721</v>
      </c>
      <c r="H17" s="48">
        <v>66</v>
      </c>
      <c r="I17" s="53">
        <f>G17/H17</f>
        <v>10.924242424242424</v>
      </c>
      <c r="J17" s="43">
        <v>12</v>
      </c>
      <c r="K17" s="63">
        <v>1</v>
      </c>
      <c r="L17" s="54">
        <v>5943</v>
      </c>
      <c r="M17" s="54">
        <v>1097</v>
      </c>
      <c r="N17" s="61">
        <v>44316</v>
      </c>
      <c r="O17" s="51" t="s">
        <v>47</v>
      </c>
      <c r="P17" s="36"/>
      <c r="Q17" s="55"/>
      <c r="R17" s="62"/>
      <c r="S17" s="55"/>
      <c r="T17" s="57"/>
      <c r="U17" s="56"/>
      <c r="V17" s="56"/>
      <c r="W17" s="56"/>
      <c r="X17" s="56"/>
      <c r="Y17" s="36"/>
      <c r="Z17" s="35"/>
    </row>
    <row r="18" spans="1:26" s="34" customFormat="1" ht="24.75" customHeight="1">
      <c r="A18" s="59">
        <v>6</v>
      </c>
      <c r="B18" s="49" t="s">
        <v>56</v>
      </c>
      <c r="C18" s="64" t="s">
        <v>36</v>
      </c>
      <c r="D18" s="54">
        <v>2916</v>
      </c>
      <c r="E18" s="43" t="s">
        <v>30</v>
      </c>
      <c r="F18" s="43" t="s">
        <v>30</v>
      </c>
      <c r="G18" s="54">
        <v>466</v>
      </c>
      <c r="H18" s="43" t="s">
        <v>30</v>
      </c>
      <c r="I18" s="43" t="s">
        <v>30</v>
      </c>
      <c r="J18" s="43">
        <v>8</v>
      </c>
      <c r="K18" s="63">
        <v>1</v>
      </c>
      <c r="L18" s="54">
        <v>3501</v>
      </c>
      <c r="M18" s="54">
        <v>662</v>
      </c>
      <c r="N18" s="61">
        <v>44316</v>
      </c>
      <c r="O18" s="51" t="s">
        <v>31</v>
      </c>
      <c r="P18" s="36"/>
      <c r="R18" s="42"/>
      <c r="T18" s="36"/>
      <c r="U18" s="35"/>
      <c r="V18" s="35"/>
      <c r="W18" s="35"/>
      <c r="X18" s="35"/>
      <c r="Y18" s="36"/>
      <c r="Z18" s="35"/>
    </row>
    <row r="19" spans="1:26" s="34" customFormat="1" ht="24.75" customHeight="1">
      <c r="A19" s="59">
        <v>7</v>
      </c>
      <c r="B19" s="47" t="s">
        <v>56</v>
      </c>
      <c r="C19" s="45" t="s">
        <v>42</v>
      </c>
      <c r="D19" s="65">
        <v>2468.4699999999998</v>
      </c>
      <c r="E19" s="43" t="s">
        <v>30</v>
      </c>
      <c r="F19" s="43" t="s">
        <v>30</v>
      </c>
      <c r="G19" s="65">
        <v>392</v>
      </c>
      <c r="H19" s="63">
        <v>66</v>
      </c>
      <c r="I19" s="43">
        <f>G19/H19</f>
        <v>5.9393939393939394</v>
      </c>
      <c r="J19" s="43">
        <v>10</v>
      </c>
      <c r="K19" s="63">
        <v>1</v>
      </c>
      <c r="L19" s="65">
        <v>3324.02</v>
      </c>
      <c r="M19" s="65">
        <v>663</v>
      </c>
      <c r="N19" s="61">
        <v>44316</v>
      </c>
      <c r="O19" s="60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55" customFormat="1" ht="24.75" customHeight="1">
      <c r="A20" s="59">
        <v>8</v>
      </c>
      <c r="B20" s="66" t="s">
        <v>30</v>
      </c>
      <c r="C20" s="64" t="s">
        <v>41</v>
      </c>
      <c r="D20" s="65">
        <v>809.95</v>
      </c>
      <c r="E20" s="63" t="s">
        <v>30</v>
      </c>
      <c r="F20" s="63" t="s">
        <v>30</v>
      </c>
      <c r="G20" s="65">
        <v>153</v>
      </c>
      <c r="H20" s="63">
        <v>9</v>
      </c>
      <c r="I20" s="63">
        <f>G20/H20</f>
        <v>17</v>
      </c>
      <c r="J20" s="63">
        <v>3</v>
      </c>
      <c r="K20" s="63" t="s">
        <v>30</v>
      </c>
      <c r="L20" s="65">
        <v>64718.92</v>
      </c>
      <c r="M20" s="65">
        <v>13934</v>
      </c>
      <c r="N20" s="61">
        <v>44113</v>
      </c>
      <c r="O20" s="60" t="s">
        <v>27</v>
      </c>
      <c r="P20" s="57"/>
      <c r="R20" s="62"/>
      <c r="T20" s="57"/>
      <c r="U20" s="56"/>
      <c r="V20" s="56"/>
      <c r="W20" s="56"/>
      <c r="X20" s="56"/>
      <c r="Y20" s="57"/>
      <c r="Z20" s="56"/>
    </row>
    <row r="21" spans="1:26" s="34" customFormat="1" ht="24.6" customHeight="1">
      <c r="A21" s="59">
        <v>9</v>
      </c>
      <c r="B21" s="66" t="s">
        <v>30</v>
      </c>
      <c r="C21" s="45" t="s">
        <v>40</v>
      </c>
      <c r="D21" s="65">
        <v>586.35</v>
      </c>
      <c r="E21" s="43" t="s">
        <v>30</v>
      </c>
      <c r="F21" s="43" t="s">
        <v>30</v>
      </c>
      <c r="G21" s="65">
        <v>116</v>
      </c>
      <c r="H21" s="63">
        <v>8</v>
      </c>
      <c r="I21" s="43">
        <f>G21/H21</f>
        <v>14.5</v>
      </c>
      <c r="J21" s="43">
        <v>3</v>
      </c>
      <c r="K21" s="43" t="s">
        <v>30</v>
      </c>
      <c r="L21" s="65">
        <v>111693.72</v>
      </c>
      <c r="M21" s="65">
        <v>22595</v>
      </c>
      <c r="N21" s="52">
        <v>44106</v>
      </c>
      <c r="O21" s="60" t="s">
        <v>37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59">
        <v>10</v>
      </c>
      <c r="B22" s="49" t="s">
        <v>56</v>
      </c>
      <c r="C22" s="45" t="s">
        <v>61</v>
      </c>
      <c r="D22" s="65">
        <v>518.5</v>
      </c>
      <c r="E22" s="43" t="s">
        <v>30</v>
      </c>
      <c r="F22" s="43" t="s">
        <v>30</v>
      </c>
      <c r="G22" s="65">
        <v>108</v>
      </c>
      <c r="H22" s="63" t="s">
        <v>30</v>
      </c>
      <c r="I22" s="43" t="s">
        <v>30</v>
      </c>
      <c r="J22" s="43">
        <v>5</v>
      </c>
      <c r="K22" s="63">
        <v>1</v>
      </c>
      <c r="L22" s="65">
        <v>1387.4</v>
      </c>
      <c r="M22" s="65">
        <v>289</v>
      </c>
      <c r="N22" s="41">
        <v>44316</v>
      </c>
      <c r="O22" s="60" t="s">
        <v>60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52632.53</v>
      </c>
      <c r="E23" s="63" t="s">
        <v>30</v>
      </c>
      <c r="F23" s="63" t="s">
        <v>30</v>
      </c>
      <c r="G23" s="58">
        <f t="shared" ref="G23" si="0">SUM(G13:G22)</f>
        <v>8635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55" customFormat="1" ht="24.75" customHeight="1">
      <c r="A25" s="59">
        <v>11</v>
      </c>
      <c r="B25" s="66" t="s">
        <v>30</v>
      </c>
      <c r="C25" s="45" t="s">
        <v>39</v>
      </c>
      <c r="D25" s="65">
        <v>313.25</v>
      </c>
      <c r="E25" s="63" t="s">
        <v>30</v>
      </c>
      <c r="F25" s="63" t="s">
        <v>30</v>
      </c>
      <c r="G25" s="65">
        <v>54</v>
      </c>
      <c r="H25" s="63">
        <v>4</v>
      </c>
      <c r="I25" s="63">
        <f>G25/H25</f>
        <v>13.5</v>
      </c>
      <c r="J25" s="63">
        <v>2</v>
      </c>
      <c r="K25" s="63" t="s">
        <v>30</v>
      </c>
      <c r="L25" s="65">
        <v>2087.79</v>
      </c>
      <c r="M25" s="65">
        <v>343</v>
      </c>
      <c r="N25" s="61">
        <v>44141</v>
      </c>
      <c r="O25" s="60" t="s">
        <v>37</v>
      </c>
      <c r="P25" s="57"/>
      <c r="R25" s="62"/>
      <c r="T25" s="57"/>
      <c r="U25" s="56"/>
      <c r="V25" s="56"/>
      <c r="W25" s="56"/>
      <c r="X25" s="56"/>
      <c r="Y25" s="57"/>
      <c r="Z25" s="56"/>
    </row>
    <row r="26" spans="1:26" s="55" customFormat="1" ht="24.75" customHeight="1">
      <c r="A26" s="59">
        <v>12</v>
      </c>
      <c r="B26" s="63" t="s">
        <v>30</v>
      </c>
      <c r="C26" s="45" t="s">
        <v>44</v>
      </c>
      <c r="D26" s="65">
        <v>112.8</v>
      </c>
      <c r="E26" s="63" t="s">
        <v>30</v>
      </c>
      <c r="F26" s="63" t="s">
        <v>30</v>
      </c>
      <c r="G26" s="65">
        <v>20</v>
      </c>
      <c r="H26" s="48">
        <v>3</v>
      </c>
      <c r="I26" s="63">
        <f>G26/H26</f>
        <v>6.666666666666667</v>
      </c>
      <c r="J26" s="63">
        <v>1</v>
      </c>
      <c r="K26" s="63" t="s">
        <v>30</v>
      </c>
      <c r="L26" s="65">
        <v>993</v>
      </c>
      <c r="M26" s="65">
        <v>182</v>
      </c>
      <c r="N26" s="61">
        <v>44141</v>
      </c>
      <c r="O26" s="60" t="s">
        <v>33</v>
      </c>
      <c r="P26" s="57"/>
      <c r="R26" s="62"/>
      <c r="T26" s="57"/>
      <c r="U26" s="56"/>
      <c r="V26" s="56"/>
      <c r="W26" s="56"/>
      <c r="X26" s="56"/>
      <c r="Y26" s="57"/>
      <c r="Z26" s="56"/>
    </row>
    <row r="27" spans="1:26" s="34" customFormat="1" ht="24.75" customHeight="1">
      <c r="A27" s="59">
        <v>13</v>
      </c>
      <c r="B27" s="63" t="s">
        <v>30</v>
      </c>
      <c r="C27" s="45" t="s">
        <v>58</v>
      </c>
      <c r="D27" s="65">
        <v>28</v>
      </c>
      <c r="E27" s="43" t="s">
        <v>30</v>
      </c>
      <c r="F27" s="43" t="s">
        <v>30</v>
      </c>
      <c r="G27" s="65">
        <v>4</v>
      </c>
      <c r="H27" s="71">
        <v>1</v>
      </c>
      <c r="I27" s="43">
        <f>G27/H27</f>
        <v>4</v>
      </c>
      <c r="J27" s="43">
        <v>1</v>
      </c>
      <c r="K27" s="43" t="s">
        <v>30</v>
      </c>
      <c r="L27" s="65">
        <v>49041</v>
      </c>
      <c r="M27" s="65">
        <v>9144</v>
      </c>
      <c r="N27" s="41">
        <v>43805</v>
      </c>
      <c r="O27" s="60" t="s">
        <v>37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s="55" customFormat="1" ht="24.75" customHeight="1">
      <c r="A28" s="59">
        <v>14</v>
      </c>
      <c r="B28" s="63" t="s">
        <v>30</v>
      </c>
      <c r="C28" s="45" t="s">
        <v>59</v>
      </c>
      <c r="D28" s="65">
        <v>26</v>
      </c>
      <c r="E28" s="63" t="s">
        <v>30</v>
      </c>
      <c r="F28" s="63" t="s">
        <v>30</v>
      </c>
      <c r="G28" s="65">
        <v>4</v>
      </c>
      <c r="H28" s="71">
        <v>1</v>
      </c>
      <c r="I28" s="63">
        <f>G28/H28</f>
        <v>4</v>
      </c>
      <c r="J28" s="63">
        <v>1</v>
      </c>
      <c r="K28" s="63" t="s">
        <v>30</v>
      </c>
      <c r="L28" s="65">
        <v>2947</v>
      </c>
      <c r="M28" s="65">
        <v>588</v>
      </c>
      <c r="N28" s="61">
        <v>44132</v>
      </c>
      <c r="O28" s="60" t="s">
        <v>60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s="34" customFormat="1" ht="24.75" customHeight="1">
      <c r="A29" s="59">
        <v>15</v>
      </c>
      <c r="B29" s="66" t="s">
        <v>30</v>
      </c>
      <c r="C29" s="45" t="s">
        <v>57</v>
      </c>
      <c r="D29" s="65">
        <v>21</v>
      </c>
      <c r="E29" s="43" t="s">
        <v>30</v>
      </c>
      <c r="F29" s="43" t="s">
        <v>30</v>
      </c>
      <c r="G29" s="65">
        <v>3</v>
      </c>
      <c r="H29" s="71">
        <v>1</v>
      </c>
      <c r="I29" s="43">
        <f>G29/H29</f>
        <v>3</v>
      </c>
      <c r="J29" s="43">
        <v>1</v>
      </c>
      <c r="K29" s="43" t="s">
        <v>30</v>
      </c>
      <c r="L29" s="65">
        <v>12548</v>
      </c>
      <c r="M29" s="65">
        <v>2405</v>
      </c>
      <c r="N29" s="61">
        <v>44120</v>
      </c>
      <c r="O29" s="60" t="s">
        <v>37</v>
      </c>
      <c r="P29" s="36"/>
      <c r="R29" s="42"/>
      <c r="T29" s="36"/>
      <c r="U29" s="35"/>
      <c r="V29" s="35"/>
      <c r="W29" s="35"/>
      <c r="X29" s="35"/>
      <c r="Y29" s="36"/>
      <c r="Z29" s="35"/>
    </row>
    <row r="30" spans="1:26" s="34" customFormat="1" ht="24.75" customHeight="1">
      <c r="A30" s="59">
        <v>16</v>
      </c>
      <c r="B30" s="66" t="s">
        <v>30</v>
      </c>
      <c r="C30" s="64" t="s">
        <v>35</v>
      </c>
      <c r="D30" s="65">
        <v>18</v>
      </c>
      <c r="E30" s="43" t="s">
        <v>30</v>
      </c>
      <c r="F30" s="43" t="s">
        <v>30</v>
      </c>
      <c r="G30" s="65">
        <v>5</v>
      </c>
      <c r="H30" s="63" t="s">
        <v>30</v>
      </c>
      <c r="I30" s="43" t="s">
        <v>30</v>
      </c>
      <c r="J30" s="43">
        <v>1</v>
      </c>
      <c r="K30" s="43" t="s">
        <v>30</v>
      </c>
      <c r="L30" s="65">
        <v>13451</v>
      </c>
      <c r="M30" s="65">
        <v>2313</v>
      </c>
      <c r="N30" s="61">
        <v>44127</v>
      </c>
      <c r="O30" s="60" t="s">
        <v>31</v>
      </c>
      <c r="P30" s="36"/>
      <c r="R30" s="42"/>
      <c r="T30" s="36"/>
      <c r="U30" s="35"/>
      <c r="V30" s="35"/>
      <c r="W30" s="35"/>
      <c r="X30" s="35"/>
      <c r="Y30" s="36"/>
      <c r="Z30" s="35"/>
    </row>
    <row r="31" spans="1:26" ht="25.35" customHeight="1">
      <c r="A31" s="16"/>
      <c r="B31" s="16"/>
      <c r="C31" s="39" t="s">
        <v>62</v>
      </c>
      <c r="D31" s="17">
        <f>SUM(D23:D30)</f>
        <v>53151.58</v>
      </c>
      <c r="E31" s="63" t="s">
        <v>30</v>
      </c>
      <c r="F31" s="63" t="s">
        <v>30</v>
      </c>
      <c r="G31" s="58">
        <f t="shared" ref="G31" si="1">SUM(G23:G30)</f>
        <v>8725</v>
      </c>
      <c r="H31" s="17"/>
      <c r="I31" s="19"/>
      <c r="J31" s="18"/>
      <c r="K31" s="20"/>
      <c r="L31" s="21"/>
      <c r="M31" s="25"/>
      <c r="N31" s="22"/>
      <c r="O31" s="26"/>
      <c r="Q31" s="34"/>
      <c r="R31" s="34"/>
      <c r="S31" s="34"/>
      <c r="T31" s="34"/>
      <c r="U31" s="34"/>
      <c r="X31" s="34"/>
    </row>
    <row r="32" spans="1:26" ht="23.1" customHeight="1">
      <c r="V32" s="34"/>
    </row>
    <row r="33" spans="16:25" ht="17.25" customHeight="1">
      <c r="P33" s="34"/>
      <c r="Y33" s="34"/>
    </row>
    <row r="47" spans="16:25">
      <c r="R47" s="11"/>
    </row>
    <row r="50" spans="16:16">
      <c r="P50" s="11"/>
    </row>
    <row r="54" spans="16:16" ht="12" customHeight="1"/>
  </sheetData>
  <sortState xmlns:xlrd2="http://schemas.microsoft.com/office/spreadsheetml/2017/richdata2" ref="B13:O30">
    <sortCondition descending="1" ref="D13:D30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227C3-15A9-4E96-933B-F43FE82F0CB7}">
  <dimension ref="A1:Z70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192</v>
      </c>
      <c r="F1" s="2"/>
      <c r="G1" s="2"/>
      <c r="H1" s="2"/>
      <c r="I1" s="2"/>
    </row>
    <row r="2" spans="1:26" ht="19.5" customHeight="1">
      <c r="E2" s="2" t="s">
        <v>191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184</v>
      </c>
      <c r="E6" s="4" t="s">
        <v>180</v>
      </c>
      <c r="F6" s="131"/>
      <c r="G6" s="4" t="s">
        <v>184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24"/>
      <c r="E9" s="124"/>
      <c r="F9" s="130" t="s">
        <v>15</v>
      </c>
      <c r="G9" s="124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34"/>
      <c r="B10" s="134"/>
      <c r="C10" s="131"/>
      <c r="D10" s="125" t="s">
        <v>185</v>
      </c>
      <c r="E10" s="125" t="s">
        <v>181</v>
      </c>
      <c r="F10" s="131"/>
      <c r="G10" s="125" t="s">
        <v>185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34"/>
      <c r="B11" s="134"/>
      <c r="C11" s="131"/>
      <c r="D11" s="125" t="s">
        <v>14</v>
      </c>
      <c r="E11" s="4" t="s">
        <v>14</v>
      </c>
      <c r="F11" s="131"/>
      <c r="G11" s="125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4"/>
      <c r="B12" s="135"/>
      <c r="C12" s="132"/>
      <c r="D12" s="126"/>
      <c r="E12" s="5" t="s">
        <v>2</v>
      </c>
      <c r="F12" s="132"/>
      <c r="G12" s="126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 t="s">
        <v>56</v>
      </c>
      <c r="C13" s="45" t="s">
        <v>186</v>
      </c>
      <c r="D13" s="65">
        <v>36231.61</v>
      </c>
      <c r="E13" s="63" t="s">
        <v>30</v>
      </c>
      <c r="F13" s="63" t="s">
        <v>30</v>
      </c>
      <c r="G13" s="65">
        <v>6942</v>
      </c>
      <c r="H13" s="63">
        <v>154</v>
      </c>
      <c r="I13" s="63">
        <f t="shared" ref="I13:I22" si="0">G13/H13</f>
        <v>45.077922077922075</v>
      </c>
      <c r="J13" s="63">
        <v>15</v>
      </c>
      <c r="K13" s="63">
        <v>1</v>
      </c>
      <c r="L13" s="65">
        <v>41627.620000000003</v>
      </c>
      <c r="M13" s="65">
        <v>7995</v>
      </c>
      <c r="N13" s="61">
        <v>44393</v>
      </c>
      <c r="O13" s="60" t="s">
        <v>34</v>
      </c>
      <c r="P13" s="57"/>
      <c r="Q13" s="88"/>
      <c r="R13" s="88"/>
      <c r="S13" s="88"/>
      <c r="T13" s="88"/>
      <c r="U13" s="89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187</v>
      </c>
      <c r="D14" s="65">
        <v>14251.92</v>
      </c>
      <c r="E14" s="63" t="s">
        <v>30</v>
      </c>
      <c r="F14" s="63" t="s">
        <v>30</v>
      </c>
      <c r="G14" s="65">
        <v>2273</v>
      </c>
      <c r="H14" s="63">
        <v>98</v>
      </c>
      <c r="I14" s="63">
        <f t="shared" si="0"/>
        <v>23.193877551020407</v>
      </c>
      <c r="J14" s="63">
        <v>14</v>
      </c>
      <c r="K14" s="63">
        <v>1</v>
      </c>
      <c r="L14" s="65">
        <v>16234.67</v>
      </c>
      <c r="M14" s="65">
        <v>2465</v>
      </c>
      <c r="N14" s="61">
        <v>44393</v>
      </c>
      <c r="O14" s="60" t="s">
        <v>64</v>
      </c>
      <c r="P14" s="57"/>
      <c r="Q14" s="88"/>
      <c r="R14" s="88"/>
      <c r="S14" s="88"/>
      <c r="T14" s="88"/>
      <c r="U14" s="89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>
        <v>1</v>
      </c>
      <c r="C15" s="45" t="s">
        <v>177</v>
      </c>
      <c r="D15" s="65">
        <v>11853.49</v>
      </c>
      <c r="E15" s="63">
        <v>32927.58</v>
      </c>
      <c r="F15" s="76">
        <f t="shared" ref="F15:F21" si="1">(D15-E15)/E15</f>
        <v>-0.64001332621468088</v>
      </c>
      <c r="G15" s="65">
        <v>1702</v>
      </c>
      <c r="H15" s="63">
        <v>113</v>
      </c>
      <c r="I15" s="63">
        <f t="shared" si="0"/>
        <v>15.061946902654867</v>
      </c>
      <c r="J15" s="63">
        <v>15</v>
      </c>
      <c r="K15" s="63">
        <v>2</v>
      </c>
      <c r="L15" s="65">
        <v>65119</v>
      </c>
      <c r="M15" s="65">
        <v>9965</v>
      </c>
      <c r="N15" s="61">
        <v>44386</v>
      </c>
      <c r="O15" s="60" t="s">
        <v>32</v>
      </c>
      <c r="P15" s="57"/>
      <c r="Q15" s="88"/>
      <c r="R15" s="88"/>
      <c r="S15" s="88"/>
      <c r="T15" s="88"/>
      <c r="U15" s="89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45" t="s">
        <v>160</v>
      </c>
      <c r="D16" s="65">
        <v>11139.2</v>
      </c>
      <c r="E16" s="63">
        <v>14043.49</v>
      </c>
      <c r="F16" s="76">
        <f t="shared" si="1"/>
        <v>-0.20680685499117379</v>
      </c>
      <c r="G16" s="65">
        <v>1735</v>
      </c>
      <c r="H16" s="63">
        <v>83</v>
      </c>
      <c r="I16" s="63">
        <f t="shared" si="0"/>
        <v>20.903614457831324</v>
      </c>
      <c r="J16" s="63">
        <v>10</v>
      </c>
      <c r="K16" s="63">
        <v>4</v>
      </c>
      <c r="L16" s="65">
        <v>170917</v>
      </c>
      <c r="M16" s="65">
        <v>26878</v>
      </c>
      <c r="N16" s="61">
        <v>44372</v>
      </c>
      <c r="O16" s="60" t="s">
        <v>47</v>
      </c>
      <c r="P16" s="57"/>
      <c r="Q16" s="88"/>
      <c r="R16" s="88"/>
      <c r="S16" s="88"/>
      <c r="T16" s="88"/>
      <c r="U16" s="89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174</v>
      </c>
      <c r="D17" s="65">
        <v>4110.8999999999996</v>
      </c>
      <c r="E17" s="63">
        <v>6140.02</v>
      </c>
      <c r="F17" s="76">
        <f t="shared" si="1"/>
        <v>-0.33047449356842495</v>
      </c>
      <c r="G17" s="65">
        <v>855</v>
      </c>
      <c r="H17" s="63">
        <v>63</v>
      </c>
      <c r="I17" s="63">
        <f t="shared" si="0"/>
        <v>13.571428571428571</v>
      </c>
      <c r="J17" s="63">
        <v>11</v>
      </c>
      <c r="K17" s="63">
        <v>3</v>
      </c>
      <c r="L17" s="65">
        <v>35623</v>
      </c>
      <c r="M17" s="65">
        <v>7780</v>
      </c>
      <c r="N17" s="61">
        <v>44379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6</v>
      </c>
      <c r="C18" s="45" t="s">
        <v>123</v>
      </c>
      <c r="D18" s="65">
        <v>3499.03</v>
      </c>
      <c r="E18" s="63">
        <v>3421.17</v>
      </c>
      <c r="F18" s="76">
        <f t="shared" si="1"/>
        <v>2.2758296138455595E-2</v>
      </c>
      <c r="G18" s="65">
        <v>686</v>
      </c>
      <c r="H18" s="63">
        <v>35</v>
      </c>
      <c r="I18" s="63">
        <f t="shared" si="0"/>
        <v>19.600000000000001</v>
      </c>
      <c r="J18" s="63">
        <v>9</v>
      </c>
      <c r="K18" s="63">
        <v>7</v>
      </c>
      <c r="L18" s="65">
        <v>75646</v>
      </c>
      <c r="M18" s="65">
        <v>16833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>
        <v>5</v>
      </c>
      <c r="C19" s="116" t="s">
        <v>159</v>
      </c>
      <c r="D19" s="65">
        <v>3118.41</v>
      </c>
      <c r="E19" s="63">
        <v>3997.12</v>
      </c>
      <c r="F19" s="76">
        <f t="shared" si="1"/>
        <v>-0.21983578176286928</v>
      </c>
      <c r="G19" s="65">
        <v>637</v>
      </c>
      <c r="H19" s="63">
        <v>50</v>
      </c>
      <c r="I19" s="63">
        <f t="shared" si="0"/>
        <v>12.74</v>
      </c>
      <c r="J19" s="63">
        <v>11</v>
      </c>
      <c r="K19" s="63">
        <v>4</v>
      </c>
      <c r="L19" s="65">
        <v>39619.43</v>
      </c>
      <c r="M19" s="65">
        <v>8823</v>
      </c>
      <c r="N19" s="61">
        <v>44372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4</v>
      </c>
      <c r="C20" s="45" t="s">
        <v>173</v>
      </c>
      <c r="D20" s="65">
        <v>1921.65</v>
      </c>
      <c r="E20" s="63">
        <v>4728.8999999999996</v>
      </c>
      <c r="F20" s="76">
        <f t="shared" si="1"/>
        <v>-0.59363699803336922</v>
      </c>
      <c r="G20" s="65">
        <v>292</v>
      </c>
      <c r="H20" s="63">
        <v>21</v>
      </c>
      <c r="I20" s="63">
        <f t="shared" si="0"/>
        <v>13.904761904761905</v>
      </c>
      <c r="J20" s="63">
        <v>5</v>
      </c>
      <c r="K20" s="63">
        <v>3</v>
      </c>
      <c r="L20" s="65">
        <v>27080</v>
      </c>
      <c r="M20" s="65">
        <v>4505</v>
      </c>
      <c r="N20" s="61">
        <v>44379</v>
      </c>
      <c r="O20" s="60" t="s">
        <v>47</v>
      </c>
      <c r="P20" s="57"/>
      <c r="R20" s="62"/>
      <c r="T20" s="57"/>
      <c r="U20" s="56"/>
      <c r="V20" s="56"/>
      <c r="W20" s="56"/>
      <c r="X20" s="57"/>
      <c r="Y20" s="56"/>
      <c r="Z20" s="56"/>
    </row>
    <row r="21" spans="1:26" ht="25.35" customHeight="1">
      <c r="A21" s="59">
        <v>9</v>
      </c>
      <c r="B21" s="104">
        <v>10</v>
      </c>
      <c r="C21" s="45" t="s">
        <v>127</v>
      </c>
      <c r="D21" s="65">
        <v>1683.94</v>
      </c>
      <c r="E21" s="63">
        <v>2102.4899999999998</v>
      </c>
      <c r="F21" s="76">
        <f t="shared" si="1"/>
        <v>-0.19907347954092516</v>
      </c>
      <c r="G21" s="65">
        <v>247</v>
      </c>
      <c r="H21" s="63">
        <v>10</v>
      </c>
      <c r="I21" s="63">
        <f t="shared" si="0"/>
        <v>24.7</v>
      </c>
      <c r="J21" s="63">
        <v>4</v>
      </c>
      <c r="K21" s="63">
        <v>7</v>
      </c>
      <c r="L21" s="65">
        <v>103896.23</v>
      </c>
      <c r="M21" s="65">
        <v>16645</v>
      </c>
      <c r="N21" s="61">
        <v>44351</v>
      </c>
      <c r="O21" s="60" t="s">
        <v>34</v>
      </c>
      <c r="P21" s="57"/>
      <c r="R21" s="62"/>
      <c r="T21" s="57"/>
      <c r="U21" s="56"/>
      <c r="V21" s="56"/>
      <c r="W21" s="56"/>
      <c r="X21" s="57"/>
      <c r="Y21" s="56"/>
      <c r="Z21" s="56"/>
    </row>
    <row r="22" spans="1:26" ht="25.35" customHeight="1">
      <c r="A22" s="59">
        <v>10</v>
      </c>
      <c r="B22" s="104" t="s">
        <v>56</v>
      </c>
      <c r="C22" s="45" t="s">
        <v>190</v>
      </c>
      <c r="D22" s="65">
        <v>1604.07</v>
      </c>
      <c r="E22" s="63" t="s">
        <v>30</v>
      </c>
      <c r="F22" s="63" t="s">
        <v>30</v>
      </c>
      <c r="G22" s="65">
        <v>261</v>
      </c>
      <c r="H22" s="63">
        <v>34</v>
      </c>
      <c r="I22" s="63">
        <f t="shared" si="0"/>
        <v>7.6764705882352944</v>
      </c>
      <c r="J22" s="63">
        <v>11</v>
      </c>
      <c r="K22" s="63">
        <v>1</v>
      </c>
      <c r="L22" s="65">
        <v>1604.07</v>
      </c>
      <c r="M22" s="65">
        <v>261</v>
      </c>
      <c r="N22" s="61">
        <v>44393</v>
      </c>
      <c r="O22" s="60" t="s">
        <v>49</v>
      </c>
      <c r="P22" s="57"/>
      <c r="R22" s="62"/>
      <c r="T22" s="57"/>
      <c r="U22" s="56"/>
      <c r="V22" s="56"/>
      <c r="W22" s="56"/>
      <c r="X22" s="57"/>
      <c r="Y22" s="56"/>
      <c r="Z22" s="56"/>
    </row>
    <row r="23" spans="1:26" ht="25.35" customHeight="1">
      <c r="A23" s="16"/>
      <c r="B23" s="16"/>
      <c r="C23" s="39" t="s">
        <v>29</v>
      </c>
      <c r="D23" s="58">
        <f>SUM(D13:D22)</f>
        <v>89414.22</v>
      </c>
      <c r="E23" s="58">
        <f t="shared" ref="E23:G23" si="2">SUM(E13:E22)</f>
        <v>67360.77</v>
      </c>
      <c r="F23" s="84">
        <f t="shared" ref="F23" si="3">(D23-E23)/E23</f>
        <v>0.32739308057197081</v>
      </c>
      <c r="G23" s="58">
        <f t="shared" si="2"/>
        <v>15630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 t="s">
        <v>56</v>
      </c>
      <c r="C25" s="45" t="s">
        <v>188</v>
      </c>
      <c r="D25" s="65">
        <v>1338.49</v>
      </c>
      <c r="E25" s="63" t="s">
        <v>30</v>
      </c>
      <c r="F25" s="63" t="s">
        <v>30</v>
      </c>
      <c r="G25" s="65">
        <v>213</v>
      </c>
      <c r="H25" s="63">
        <v>58</v>
      </c>
      <c r="I25" s="63">
        <f t="shared" ref="I25:I30" si="4">G25/H25</f>
        <v>3.6724137931034484</v>
      </c>
      <c r="J25" s="63">
        <v>12</v>
      </c>
      <c r="K25" s="63">
        <v>1</v>
      </c>
      <c r="L25" s="65">
        <v>1338.49</v>
      </c>
      <c r="M25" s="65">
        <v>213</v>
      </c>
      <c r="N25" s="61">
        <v>44393</v>
      </c>
      <c r="O25" s="60" t="s">
        <v>37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>
        <v>7</v>
      </c>
      <c r="C26" s="45" t="s">
        <v>136</v>
      </c>
      <c r="D26" s="65">
        <v>1008.56</v>
      </c>
      <c r="E26" s="63">
        <v>2218.6799999999998</v>
      </c>
      <c r="F26" s="76">
        <f t="shared" ref="F26:F35" si="5">(D26-E26)/E26</f>
        <v>-0.54542340490742247</v>
      </c>
      <c r="G26" s="65">
        <v>199</v>
      </c>
      <c r="H26" s="63">
        <v>17</v>
      </c>
      <c r="I26" s="63">
        <f t="shared" si="4"/>
        <v>11.705882352941176</v>
      </c>
      <c r="J26" s="63">
        <v>6</v>
      </c>
      <c r="K26" s="63">
        <v>6</v>
      </c>
      <c r="L26" s="65">
        <v>65857.850000000006</v>
      </c>
      <c r="M26" s="65">
        <v>14385</v>
      </c>
      <c r="N26" s="61">
        <v>44358</v>
      </c>
      <c r="O26" s="60" t="s">
        <v>64</v>
      </c>
      <c r="P26" s="57"/>
      <c r="Q26" s="88"/>
      <c r="R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>
        <v>8</v>
      </c>
      <c r="C27" s="45" t="s">
        <v>179</v>
      </c>
      <c r="D27" s="65">
        <v>711.93</v>
      </c>
      <c r="E27" s="63">
        <v>2202.91</v>
      </c>
      <c r="F27" s="76">
        <f t="shared" si="5"/>
        <v>-0.67682292967029978</v>
      </c>
      <c r="G27" s="65">
        <v>177</v>
      </c>
      <c r="H27" s="63">
        <v>42</v>
      </c>
      <c r="I27" s="63">
        <f t="shared" si="4"/>
        <v>4.2142857142857144</v>
      </c>
      <c r="J27" s="63">
        <v>12</v>
      </c>
      <c r="K27" s="63">
        <v>2</v>
      </c>
      <c r="L27" s="65">
        <v>5749.79</v>
      </c>
      <c r="M27" s="65">
        <v>1445</v>
      </c>
      <c r="N27" s="61">
        <v>44386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4">
        <v>11</v>
      </c>
      <c r="C28" s="45" t="s">
        <v>169</v>
      </c>
      <c r="D28" s="65">
        <v>558</v>
      </c>
      <c r="E28" s="63">
        <v>1606</v>
      </c>
      <c r="F28" s="76">
        <f t="shared" si="5"/>
        <v>-0.65255292652552932</v>
      </c>
      <c r="G28" s="65">
        <v>100</v>
      </c>
      <c r="H28" s="63">
        <v>6</v>
      </c>
      <c r="I28" s="63">
        <f t="shared" si="4"/>
        <v>16.666666666666668</v>
      </c>
      <c r="J28" s="63">
        <v>2</v>
      </c>
      <c r="K28" s="63">
        <v>3</v>
      </c>
      <c r="L28" s="65">
        <v>5667.58</v>
      </c>
      <c r="M28" s="65">
        <v>1082</v>
      </c>
      <c r="N28" s="61">
        <v>44379</v>
      </c>
      <c r="O28" s="60" t="s">
        <v>170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105">
        <v>12</v>
      </c>
      <c r="C29" s="45" t="s">
        <v>111</v>
      </c>
      <c r="D29" s="65">
        <v>339.1</v>
      </c>
      <c r="E29" s="63">
        <v>1204.78</v>
      </c>
      <c r="F29" s="76">
        <f t="shared" si="5"/>
        <v>-0.71853782433307323</v>
      </c>
      <c r="G29" s="65">
        <v>54</v>
      </c>
      <c r="H29" s="63">
        <v>3</v>
      </c>
      <c r="I29" s="63">
        <f t="shared" si="4"/>
        <v>18</v>
      </c>
      <c r="J29" s="63">
        <v>2</v>
      </c>
      <c r="K29" s="63">
        <v>8</v>
      </c>
      <c r="L29" s="65">
        <v>106305</v>
      </c>
      <c r="M29" s="65">
        <v>16930</v>
      </c>
      <c r="N29" s="61">
        <v>44344</v>
      </c>
      <c r="O29" s="77" t="s">
        <v>113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104">
        <v>15</v>
      </c>
      <c r="C30" s="45" t="s">
        <v>112</v>
      </c>
      <c r="D30" s="65">
        <v>311.5</v>
      </c>
      <c r="E30" s="63">
        <v>360.5</v>
      </c>
      <c r="F30" s="76">
        <f t="shared" si="5"/>
        <v>-0.13592233009708737</v>
      </c>
      <c r="G30" s="65">
        <v>56</v>
      </c>
      <c r="H30" s="63">
        <v>4</v>
      </c>
      <c r="I30" s="63">
        <f t="shared" si="4"/>
        <v>14</v>
      </c>
      <c r="J30" s="63">
        <v>2</v>
      </c>
      <c r="K30" s="63">
        <v>8</v>
      </c>
      <c r="L30" s="65">
        <v>25382</v>
      </c>
      <c r="M30" s="65">
        <v>4446</v>
      </c>
      <c r="N30" s="61">
        <v>44344</v>
      </c>
      <c r="O30" s="60" t="s">
        <v>32</v>
      </c>
      <c r="P30" s="57"/>
      <c r="R30" s="62"/>
      <c r="T30" s="57"/>
      <c r="U30" s="56"/>
      <c r="V30" s="56"/>
      <c r="W30" s="56"/>
      <c r="X30" s="56"/>
      <c r="Y30" s="56"/>
      <c r="Z30" s="57"/>
    </row>
    <row r="31" spans="1:26" ht="25.35" customHeight="1">
      <c r="A31" s="59">
        <v>17</v>
      </c>
      <c r="B31" s="104">
        <v>13</v>
      </c>
      <c r="C31" s="45" t="s">
        <v>149</v>
      </c>
      <c r="D31" s="65">
        <v>249</v>
      </c>
      <c r="E31" s="63">
        <v>824</v>
      </c>
      <c r="F31" s="76">
        <f t="shared" si="5"/>
        <v>-0.69781553398058249</v>
      </c>
      <c r="G31" s="65">
        <v>42</v>
      </c>
      <c r="H31" s="63" t="s">
        <v>30</v>
      </c>
      <c r="I31" s="63" t="s">
        <v>30</v>
      </c>
      <c r="J31" s="63">
        <v>1</v>
      </c>
      <c r="K31" s="63">
        <v>5</v>
      </c>
      <c r="L31" s="65">
        <v>33702</v>
      </c>
      <c r="M31" s="65">
        <v>5686</v>
      </c>
      <c r="N31" s="61">
        <v>44365</v>
      </c>
      <c r="O31" s="60" t="s">
        <v>31</v>
      </c>
      <c r="P31" s="57"/>
      <c r="R31" s="62"/>
      <c r="T31" s="57"/>
      <c r="U31" s="56"/>
      <c r="V31" s="56"/>
      <c r="W31" s="56"/>
      <c r="X31" s="56"/>
      <c r="Y31" s="56"/>
      <c r="Z31" s="57"/>
    </row>
    <row r="32" spans="1:26" ht="25.35" customHeight="1">
      <c r="A32" s="59">
        <v>18</v>
      </c>
      <c r="B32" s="93">
        <v>20</v>
      </c>
      <c r="C32" s="64" t="s">
        <v>101</v>
      </c>
      <c r="D32" s="65">
        <v>230</v>
      </c>
      <c r="E32" s="65">
        <v>158</v>
      </c>
      <c r="F32" s="76">
        <f t="shared" si="5"/>
        <v>0.45569620253164556</v>
      </c>
      <c r="G32" s="65">
        <v>46</v>
      </c>
      <c r="H32" s="63" t="s">
        <v>30</v>
      </c>
      <c r="I32" s="63" t="s">
        <v>30</v>
      </c>
      <c r="J32" s="63">
        <v>1</v>
      </c>
      <c r="K32" s="63">
        <v>8</v>
      </c>
      <c r="L32" s="65">
        <v>4939.92</v>
      </c>
      <c r="M32" s="65">
        <v>982</v>
      </c>
      <c r="N32" s="61">
        <v>44330</v>
      </c>
      <c r="O32" s="60" t="s">
        <v>102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4">
        <v>16</v>
      </c>
      <c r="C33" s="45" t="s">
        <v>97</v>
      </c>
      <c r="D33" s="65">
        <v>177.3</v>
      </c>
      <c r="E33" s="63">
        <v>301.75</v>
      </c>
      <c r="F33" s="76">
        <f t="shared" si="5"/>
        <v>-0.41242750621375307</v>
      </c>
      <c r="G33" s="65">
        <v>34</v>
      </c>
      <c r="H33" s="63">
        <v>3</v>
      </c>
      <c r="I33" s="63">
        <f>G33/H33</f>
        <v>11.333333333333334</v>
      </c>
      <c r="J33" s="63">
        <v>1</v>
      </c>
      <c r="K33" s="63">
        <v>9</v>
      </c>
      <c r="L33" s="65">
        <v>54632</v>
      </c>
      <c r="M33" s="65">
        <v>11811</v>
      </c>
      <c r="N33" s="61">
        <v>44337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4">
        <v>18</v>
      </c>
      <c r="C34" s="79" t="s">
        <v>46</v>
      </c>
      <c r="D34" s="65">
        <v>154</v>
      </c>
      <c r="E34" s="63">
        <v>142.97</v>
      </c>
      <c r="F34" s="76">
        <f t="shared" si="5"/>
        <v>7.7149052248723524E-2</v>
      </c>
      <c r="G34" s="65">
        <v>33</v>
      </c>
      <c r="H34" s="48">
        <v>4</v>
      </c>
      <c r="I34" s="63">
        <f>G34/H34</f>
        <v>8.25</v>
      </c>
      <c r="J34" s="63">
        <v>2</v>
      </c>
      <c r="K34" s="63">
        <v>12</v>
      </c>
      <c r="L34" s="65">
        <v>44931</v>
      </c>
      <c r="M34" s="65">
        <v>9348</v>
      </c>
      <c r="N34" s="61">
        <v>44316</v>
      </c>
      <c r="O34" s="60" t="s">
        <v>32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94492.1</v>
      </c>
      <c r="E35" s="58">
        <f t="shared" ref="E35:G35" si="6">SUM(E23:E34)</f>
        <v>76380.36</v>
      </c>
      <c r="F35" s="84">
        <f t="shared" si="5"/>
        <v>0.23712561710890084</v>
      </c>
      <c r="G35" s="58">
        <f t="shared" si="6"/>
        <v>16584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104">
        <v>22</v>
      </c>
      <c r="C37" s="45" t="s">
        <v>148</v>
      </c>
      <c r="D37" s="65">
        <v>154</v>
      </c>
      <c r="E37" s="63">
        <v>98</v>
      </c>
      <c r="F37" s="76">
        <f>(D37-E37)/E37</f>
        <v>0.5714285714285714</v>
      </c>
      <c r="G37" s="65">
        <v>26</v>
      </c>
      <c r="H37" s="63">
        <v>3</v>
      </c>
      <c r="I37" s="63">
        <f>G37/H37</f>
        <v>8.6666666666666661</v>
      </c>
      <c r="J37" s="63">
        <v>1</v>
      </c>
      <c r="K37" s="63">
        <v>5</v>
      </c>
      <c r="L37" s="65">
        <v>10879.52</v>
      </c>
      <c r="M37" s="65">
        <v>2034</v>
      </c>
      <c r="N37" s="61">
        <v>44365</v>
      </c>
      <c r="O37" s="60" t="s">
        <v>37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4">
        <v>9</v>
      </c>
      <c r="C38" s="45" t="s">
        <v>171</v>
      </c>
      <c r="D38" s="65">
        <v>143.35</v>
      </c>
      <c r="E38" s="63">
        <v>2109.2399999999998</v>
      </c>
      <c r="F38" s="76">
        <f>(D38-E38)/E38</f>
        <v>-0.93203713185792048</v>
      </c>
      <c r="G38" s="65">
        <v>23</v>
      </c>
      <c r="H38" s="63">
        <v>3</v>
      </c>
      <c r="I38" s="63">
        <f>G38/H38</f>
        <v>7.666666666666667</v>
      </c>
      <c r="J38" s="63">
        <v>2</v>
      </c>
      <c r="K38" s="63">
        <v>3</v>
      </c>
      <c r="L38" s="65">
        <v>10862.47</v>
      </c>
      <c r="M38" s="65">
        <v>1902</v>
      </c>
      <c r="N38" s="61">
        <v>44379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64" t="s">
        <v>189</v>
      </c>
      <c r="D39" s="65">
        <v>94</v>
      </c>
      <c r="E39" s="63" t="s">
        <v>30</v>
      </c>
      <c r="F39" s="63" t="s">
        <v>30</v>
      </c>
      <c r="G39" s="65">
        <v>44</v>
      </c>
      <c r="H39" s="48">
        <v>4</v>
      </c>
      <c r="I39" s="63">
        <f>G39/H39</f>
        <v>11</v>
      </c>
      <c r="J39" s="63">
        <v>2</v>
      </c>
      <c r="K39" s="63" t="s">
        <v>30</v>
      </c>
      <c r="L39" s="65">
        <v>246158</v>
      </c>
      <c r="M39" s="65">
        <v>51097</v>
      </c>
      <c r="N39" s="61">
        <v>43840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56"/>
      <c r="Z39" s="90"/>
    </row>
    <row r="40" spans="1:26" ht="25.35" customHeight="1">
      <c r="A40" s="59">
        <v>24</v>
      </c>
      <c r="B40" s="105">
        <v>14</v>
      </c>
      <c r="C40" s="78" t="s">
        <v>172</v>
      </c>
      <c r="D40" s="65">
        <v>83</v>
      </c>
      <c r="E40" s="63">
        <v>473</v>
      </c>
      <c r="F40" s="76">
        <f>(D40-E40)/E40</f>
        <v>-0.82452431289640593</v>
      </c>
      <c r="G40" s="65">
        <v>14</v>
      </c>
      <c r="H40" s="63" t="s">
        <v>30</v>
      </c>
      <c r="I40" s="63" t="s">
        <v>30</v>
      </c>
      <c r="J40" s="63">
        <v>1</v>
      </c>
      <c r="K40" s="63">
        <v>3</v>
      </c>
      <c r="L40" s="65">
        <v>5180</v>
      </c>
      <c r="M40" s="65">
        <v>926</v>
      </c>
      <c r="N40" s="61">
        <v>44379</v>
      </c>
      <c r="O40" s="60" t="s">
        <v>31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05">
        <v>23</v>
      </c>
      <c r="C41" s="82" t="s">
        <v>67</v>
      </c>
      <c r="D41" s="65">
        <v>74</v>
      </c>
      <c r="E41" s="63">
        <v>54</v>
      </c>
      <c r="F41" s="76">
        <f>(D41-E41)/E41</f>
        <v>0.37037037037037035</v>
      </c>
      <c r="G41" s="65">
        <v>13</v>
      </c>
      <c r="H41" s="63">
        <v>2</v>
      </c>
      <c r="I41" s="63">
        <f t="shared" ref="I41:I46" si="7">G41/H41</f>
        <v>6.5</v>
      </c>
      <c r="J41" s="63">
        <v>1</v>
      </c>
      <c r="K41" s="63">
        <v>11</v>
      </c>
      <c r="L41" s="65">
        <v>23354</v>
      </c>
      <c r="M41" s="65">
        <v>4105</v>
      </c>
      <c r="N41" s="61">
        <v>44323</v>
      </c>
      <c r="O41" s="60" t="s">
        <v>32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1"/>
    </row>
    <row r="42" spans="1:26" ht="25.35" customHeight="1">
      <c r="A42" s="59">
        <v>26</v>
      </c>
      <c r="B42" s="63" t="s">
        <v>30</v>
      </c>
      <c r="C42" s="45" t="s">
        <v>161</v>
      </c>
      <c r="D42" s="65">
        <v>40</v>
      </c>
      <c r="E42" s="63" t="s">
        <v>30</v>
      </c>
      <c r="F42" s="63" t="s">
        <v>30</v>
      </c>
      <c r="G42" s="65">
        <v>20</v>
      </c>
      <c r="H42" s="63">
        <v>2</v>
      </c>
      <c r="I42" s="63">
        <f t="shared" si="7"/>
        <v>10</v>
      </c>
      <c r="J42" s="63">
        <v>2</v>
      </c>
      <c r="K42" s="63" t="s">
        <v>30</v>
      </c>
      <c r="L42" s="65">
        <v>817116</v>
      </c>
      <c r="M42" s="65">
        <v>154644</v>
      </c>
      <c r="N42" s="61">
        <v>43665</v>
      </c>
      <c r="O42" s="60" t="s">
        <v>32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6" t="s">
        <v>30</v>
      </c>
      <c r="C43" s="64" t="s">
        <v>125</v>
      </c>
      <c r="D43" s="65">
        <v>24</v>
      </c>
      <c r="E43" s="63" t="s">
        <v>30</v>
      </c>
      <c r="F43" s="63" t="s">
        <v>30</v>
      </c>
      <c r="G43" s="65">
        <v>12</v>
      </c>
      <c r="H43" s="48">
        <v>1</v>
      </c>
      <c r="I43" s="63">
        <f t="shared" si="7"/>
        <v>12</v>
      </c>
      <c r="J43" s="63">
        <v>1</v>
      </c>
      <c r="K43" s="63" t="s">
        <v>30</v>
      </c>
      <c r="L43" s="65">
        <v>24008</v>
      </c>
      <c r="M43" s="65">
        <v>5671</v>
      </c>
      <c r="N43" s="61">
        <v>44015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89"/>
      <c r="Y43" s="56"/>
      <c r="Z43" s="90"/>
    </row>
    <row r="44" spans="1:26" ht="25.35" customHeight="1">
      <c r="A44" s="59">
        <v>28</v>
      </c>
      <c r="B44" s="104">
        <v>21</v>
      </c>
      <c r="C44" s="78" t="s">
        <v>175</v>
      </c>
      <c r="D44" s="65">
        <v>16.649999999999999</v>
      </c>
      <c r="E44" s="63">
        <v>108.35</v>
      </c>
      <c r="F44" s="76">
        <f>(D44-E44)/E44</f>
        <v>-0.84633133364097823</v>
      </c>
      <c r="G44" s="65">
        <v>3</v>
      </c>
      <c r="H44" s="63">
        <v>1</v>
      </c>
      <c r="I44" s="63">
        <f t="shared" si="7"/>
        <v>3</v>
      </c>
      <c r="J44" s="63">
        <v>1</v>
      </c>
      <c r="K44" s="63">
        <v>3</v>
      </c>
      <c r="L44" s="65">
        <v>2757</v>
      </c>
      <c r="M44" s="65">
        <v>471</v>
      </c>
      <c r="N44" s="61">
        <v>44379</v>
      </c>
      <c r="O44" s="60" t="s">
        <v>33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59">
        <v>29</v>
      </c>
      <c r="B45" s="106">
        <v>26</v>
      </c>
      <c r="C45" s="45" t="s">
        <v>58</v>
      </c>
      <c r="D45" s="65">
        <v>12</v>
      </c>
      <c r="E45" s="63">
        <v>22</v>
      </c>
      <c r="F45" s="76">
        <f>(D45-E45)/E45</f>
        <v>-0.45454545454545453</v>
      </c>
      <c r="G45" s="65">
        <v>2</v>
      </c>
      <c r="H45" s="48">
        <v>1</v>
      </c>
      <c r="I45" s="63">
        <f t="shared" si="7"/>
        <v>2</v>
      </c>
      <c r="J45" s="63">
        <v>1</v>
      </c>
      <c r="K45" s="63" t="s">
        <v>30</v>
      </c>
      <c r="L45" s="65">
        <v>49241</v>
      </c>
      <c r="M45" s="65">
        <v>9186</v>
      </c>
      <c r="N45" s="61">
        <v>43805</v>
      </c>
      <c r="O45" s="60" t="s">
        <v>37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0"/>
    </row>
    <row r="46" spans="1:26" ht="25.35" customHeight="1">
      <c r="A46" s="59">
        <v>30</v>
      </c>
      <c r="B46" s="66" t="s">
        <v>30</v>
      </c>
      <c r="C46" s="92" t="s">
        <v>126</v>
      </c>
      <c r="D46" s="65">
        <v>8</v>
      </c>
      <c r="E46" s="63" t="s">
        <v>30</v>
      </c>
      <c r="F46" s="63" t="s">
        <v>30</v>
      </c>
      <c r="G46" s="65">
        <v>4</v>
      </c>
      <c r="H46" s="48">
        <v>1</v>
      </c>
      <c r="I46" s="63">
        <f t="shared" si="7"/>
        <v>4</v>
      </c>
      <c r="J46" s="63">
        <v>1</v>
      </c>
      <c r="K46" s="63" t="s">
        <v>30</v>
      </c>
      <c r="L46" s="65">
        <v>19721</v>
      </c>
      <c r="M46" s="65">
        <v>4626</v>
      </c>
      <c r="N46" s="61">
        <v>44057</v>
      </c>
      <c r="O46" s="60" t="s">
        <v>37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95141.1</v>
      </c>
      <c r="E47" s="58">
        <f>SUM(E35:E46)</f>
        <v>79244.950000000012</v>
      </c>
      <c r="F47" s="84">
        <f>(D47-E47)/E47</f>
        <v>0.20059511678662162</v>
      </c>
      <c r="G47" s="58">
        <f>SUM(G35:G46)</f>
        <v>16745</v>
      </c>
      <c r="H47" s="58"/>
      <c r="I47" s="19"/>
      <c r="J47" s="18"/>
      <c r="K47" s="20"/>
      <c r="L47" s="21"/>
      <c r="M47" s="25"/>
      <c r="N47" s="22"/>
      <c r="O47" s="77"/>
    </row>
    <row r="48" spans="1:26" ht="23.1" customHeight="1"/>
    <row r="49" spans="18:18" ht="17.25" customHeight="1"/>
    <row r="50" spans="18:18" ht="16.5" customHeight="1"/>
    <row r="63" spans="18:18">
      <c r="R63" s="57"/>
    </row>
    <row r="66" spans="16:16">
      <c r="P66" s="57"/>
    </row>
    <row r="70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06EC-5B37-47AD-9492-3AC96EBA11AD}">
  <dimension ref="A1:Z68"/>
  <sheetViews>
    <sheetView zoomScale="60" zoomScaleNormal="60" workbookViewId="0">
      <selection activeCell="A43" sqref="A43:XFD4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182</v>
      </c>
      <c r="F1" s="2"/>
      <c r="G1" s="2"/>
      <c r="H1" s="2"/>
      <c r="I1" s="2"/>
    </row>
    <row r="2" spans="1:26" ht="19.5" customHeight="1">
      <c r="E2" s="2" t="s">
        <v>183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180</v>
      </c>
      <c r="E6" s="4" t="s">
        <v>167</v>
      </c>
      <c r="F6" s="131"/>
      <c r="G6" s="4" t="s">
        <v>180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20"/>
      <c r="E9" s="120"/>
      <c r="F9" s="130" t="s">
        <v>15</v>
      </c>
      <c r="G9" s="120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34"/>
      <c r="B10" s="134"/>
      <c r="C10" s="131"/>
      <c r="D10" s="121" t="s">
        <v>181</v>
      </c>
      <c r="E10" s="121" t="s">
        <v>168</v>
      </c>
      <c r="F10" s="131"/>
      <c r="G10" s="121" t="s">
        <v>181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34"/>
      <c r="B11" s="134"/>
      <c r="C11" s="131"/>
      <c r="D11" s="121" t="s">
        <v>14</v>
      </c>
      <c r="E11" s="4" t="s">
        <v>14</v>
      </c>
      <c r="F11" s="131"/>
      <c r="G11" s="121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4"/>
      <c r="B12" s="135"/>
      <c r="C12" s="132"/>
      <c r="D12" s="122"/>
      <c r="E12" s="5" t="s">
        <v>2</v>
      </c>
      <c r="F12" s="132"/>
      <c r="G12" s="122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177</v>
      </c>
      <c r="D13" s="65">
        <v>32927.58</v>
      </c>
      <c r="E13" s="63" t="s">
        <v>30</v>
      </c>
      <c r="F13" s="63" t="s">
        <v>30</v>
      </c>
      <c r="G13" s="65">
        <v>4906</v>
      </c>
      <c r="H13" s="63">
        <v>159</v>
      </c>
      <c r="I13" s="63">
        <f t="shared" ref="I13:I22" si="0">G13/H13</f>
        <v>30.855345911949687</v>
      </c>
      <c r="J13" s="63">
        <v>18</v>
      </c>
      <c r="K13" s="63">
        <v>1</v>
      </c>
      <c r="L13" s="65">
        <v>32928</v>
      </c>
      <c r="M13" s="65">
        <v>4906</v>
      </c>
      <c r="N13" s="61">
        <v>44386</v>
      </c>
      <c r="O13" s="60" t="s">
        <v>32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1</v>
      </c>
      <c r="C14" s="45" t="s">
        <v>160</v>
      </c>
      <c r="D14" s="65">
        <v>14043.49</v>
      </c>
      <c r="E14" s="63">
        <v>21356.25</v>
      </c>
      <c r="F14" s="76">
        <f t="shared" ref="F14:F19" si="1">(D14-E14)/E14</f>
        <v>-0.34241779338601114</v>
      </c>
      <c r="G14" s="65">
        <v>2180</v>
      </c>
      <c r="H14" s="63">
        <v>116</v>
      </c>
      <c r="I14" s="63">
        <f t="shared" si="0"/>
        <v>18.793103448275861</v>
      </c>
      <c r="J14" s="63">
        <v>11</v>
      </c>
      <c r="K14" s="63">
        <v>3</v>
      </c>
      <c r="L14" s="65">
        <v>146868</v>
      </c>
      <c r="M14" s="65">
        <v>22832</v>
      </c>
      <c r="N14" s="61">
        <v>44372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2</v>
      </c>
      <c r="C15" s="45" t="s">
        <v>174</v>
      </c>
      <c r="D15" s="65">
        <v>6140.02</v>
      </c>
      <c r="E15" s="63">
        <v>8562.73</v>
      </c>
      <c r="F15" s="76">
        <f t="shared" si="1"/>
        <v>-0.28293663352692416</v>
      </c>
      <c r="G15" s="65">
        <v>1271</v>
      </c>
      <c r="H15" s="63">
        <v>100</v>
      </c>
      <c r="I15" s="63">
        <f t="shared" si="0"/>
        <v>12.71</v>
      </c>
      <c r="J15" s="63">
        <v>15</v>
      </c>
      <c r="K15" s="63">
        <v>2</v>
      </c>
      <c r="L15" s="65">
        <v>25239</v>
      </c>
      <c r="M15" s="65">
        <v>5443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3</v>
      </c>
      <c r="C16" s="45" t="s">
        <v>173</v>
      </c>
      <c r="D16" s="65">
        <v>4728.8999999999996</v>
      </c>
      <c r="E16" s="63">
        <v>7412.73</v>
      </c>
      <c r="F16" s="76">
        <f t="shared" si="1"/>
        <v>-0.36205689401880281</v>
      </c>
      <c r="G16" s="65">
        <v>744</v>
      </c>
      <c r="H16" s="63">
        <v>71</v>
      </c>
      <c r="I16" s="63">
        <f t="shared" si="0"/>
        <v>10.47887323943662</v>
      </c>
      <c r="J16" s="63">
        <v>11</v>
      </c>
      <c r="K16" s="63">
        <v>2</v>
      </c>
      <c r="L16" s="65">
        <v>19851</v>
      </c>
      <c r="M16" s="65">
        <v>3275</v>
      </c>
      <c r="N16" s="61">
        <v>44379</v>
      </c>
      <c r="O16" s="60" t="s">
        <v>47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4</v>
      </c>
      <c r="C17" s="116" t="s">
        <v>159</v>
      </c>
      <c r="D17" s="65">
        <v>3997.12</v>
      </c>
      <c r="E17" s="63">
        <v>5234.3100000000004</v>
      </c>
      <c r="F17" s="76">
        <f t="shared" si="1"/>
        <v>-0.23636162168461564</v>
      </c>
      <c r="G17" s="65">
        <v>844</v>
      </c>
      <c r="H17" s="63">
        <v>72</v>
      </c>
      <c r="I17" s="63">
        <f t="shared" si="0"/>
        <v>11.722222222222221</v>
      </c>
      <c r="J17" s="63">
        <v>11</v>
      </c>
      <c r="K17" s="63">
        <v>3</v>
      </c>
      <c r="L17" s="65">
        <v>32477.3</v>
      </c>
      <c r="M17" s="65">
        <v>7203</v>
      </c>
      <c r="N17" s="61">
        <v>44372</v>
      </c>
      <c r="O17" s="60" t="s">
        <v>37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6</v>
      </c>
      <c r="C18" s="45" t="s">
        <v>123</v>
      </c>
      <c r="D18" s="65">
        <v>3421.17</v>
      </c>
      <c r="E18" s="63">
        <v>3048.25</v>
      </c>
      <c r="F18" s="76">
        <f t="shared" si="1"/>
        <v>0.12233904699417701</v>
      </c>
      <c r="G18" s="65">
        <v>677</v>
      </c>
      <c r="H18" s="63">
        <v>46</v>
      </c>
      <c r="I18" s="63">
        <f t="shared" si="0"/>
        <v>14.717391304347826</v>
      </c>
      <c r="J18" s="63">
        <v>9</v>
      </c>
      <c r="K18" s="63">
        <v>6</v>
      </c>
      <c r="L18" s="65">
        <v>68299</v>
      </c>
      <c r="M18" s="65">
        <v>15274</v>
      </c>
      <c r="N18" s="61">
        <v>44351</v>
      </c>
      <c r="O18" s="60" t="s">
        <v>47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8</v>
      </c>
      <c r="C19" s="45" t="s">
        <v>136</v>
      </c>
      <c r="D19" s="65">
        <v>2218.6799999999998</v>
      </c>
      <c r="E19" s="63">
        <v>2928.33</v>
      </c>
      <c r="F19" s="76">
        <f t="shared" si="1"/>
        <v>-0.24233949042628397</v>
      </c>
      <c r="G19" s="65">
        <v>449</v>
      </c>
      <c r="H19" s="63">
        <v>46</v>
      </c>
      <c r="I19" s="63">
        <f t="shared" si="0"/>
        <v>9.7608695652173907</v>
      </c>
      <c r="J19" s="63">
        <v>9</v>
      </c>
      <c r="K19" s="63">
        <v>5</v>
      </c>
      <c r="L19" s="65">
        <v>62027.47</v>
      </c>
      <c r="M19" s="65">
        <v>13514</v>
      </c>
      <c r="N19" s="61">
        <v>44358</v>
      </c>
      <c r="O19" s="60" t="s">
        <v>64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 t="s">
        <v>56</v>
      </c>
      <c r="C20" s="45" t="s">
        <v>179</v>
      </c>
      <c r="D20" s="65">
        <v>2202.91</v>
      </c>
      <c r="E20" s="63" t="s">
        <v>30</v>
      </c>
      <c r="F20" s="63" t="s">
        <v>30</v>
      </c>
      <c r="G20" s="65">
        <v>522</v>
      </c>
      <c r="H20" s="63">
        <v>95</v>
      </c>
      <c r="I20" s="63">
        <f t="shared" si="0"/>
        <v>5.4947368421052634</v>
      </c>
      <c r="J20" s="63">
        <v>15</v>
      </c>
      <c r="K20" s="63">
        <v>1</v>
      </c>
      <c r="L20" s="65">
        <v>2202.91</v>
      </c>
      <c r="M20" s="65">
        <v>522</v>
      </c>
      <c r="N20" s="61">
        <v>44386</v>
      </c>
      <c r="O20" s="60" t="s">
        <v>27</v>
      </c>
      <c r="P20" s="57"/>
      <c r="Q20" s="88"/>
      <c r="R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7</v>
      </c>
      <c r="C21" s="45" t="s">
        <v>171</v>
      </c>
      <c r="D21" s="65">
        <v>2109.2399999999998</v>
      </c>
      <c r="E21" s="63">
        <v>2960.49</v>
      </c>
      <c r="F21" s="76">
        <f>(D21-E21)/E21</f>
        <v>-0.28753686045215487</v>
      </c>
      <c r="G21" s="65">
        <v>340</v>
      </c>
      <c r="H21" s="63">
        <v>30</v>
      </c>
      <c r="I21" s="63">
        <f t="shared" si="0"/>
        <v>11.333333333333334</v>
      </c>
      <c r="J21" s="63">
        <v>12</v>
      </c>
      <c r="K21" s="63">
        <v>2</v>
      </c>
      <c r="L21" s="65">
        <v>8984.82</v>
      </c>
      <c r="M21" s="65">
        <v>1527</v>
      </c>
      <c r="N21" s="61">
        <v>44379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5</v>
      </c>
      <c r="C22" s="45" t="s">
        <v>127</v>
      </c>
      <c r="D22" s="65">
        <v>2102.4899999999998</v>
      </c>
      <c r="E22" s="63">
        <v>3418.8</v>
      </c>
      <c r="F22" s="76">
        <f>(D22-E22)/E22</f>
        <v>-0.38502106002106012</v>
      </c>
      <c r="G22" s="65">
        <v>314</v>
      </c>
      <c r="H22" s="63">
        <v>15</v>
      </c>
      <c r="I22" s="63">
        <f t="shared" si="0"/>
        <v>20.933333333333334</v>
      </c>
      <c r="J22" s="63">
        <v>6</v>
      </c>
      <c r="K22" s="63">
        <v>6</v>
      </c>
      <c r="L22" s="65">
        <v>99790.17</v>
      </c>
      <c r="M22" s="65">
        <v>16012</v>
      </c>
      <c r="N22" s="61">
        <v>44351</v>
      </c>
      <c r="O22" s="60" t="s">
        <v>34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73891.600000000006</v>
      </c>
      <c r="E23" s="58">
        <f t="shared" ref="E23:G23" si="2">SUM(E13:E22)</f>
        <v>54921.89</v>
      </c>
      <c r="F23" s="108">
        <f>(D23-E23)/E23</f>
        <v>0.34539434094493121</v>
      </c>
      <c r="G23" s="58">
        <f t="shared" si="2"/>
        <v>12247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9</v>
      </c>
      <c r="C25" s="45" t="s">
        <v>169</v>
      </c>
      <c r="D25" s="65">
        <v>1606</v>
      </c>
      <c r="E25" s="63">
        <v>2645.58</v>
      </c>
      <c r="F25" s="76">
        <f t="shared" ref="F25:F32" si="3">(D25-E25)/E25</f>
        <v>-0.39294975014930561</v>
      </c>
      <c r="G25" s="65">
        <v>301</v>
      </c>
      <c r="H25" s="63">
        <v>8</v>
      </c>
      <c r="I25" s="63">
        <f>G25/H25</f>
        <v>37.625</v>
      </c>
      <c r="J25" s="63">
        <v>4</v>
      </c>
      <c r="K25" s="63">
        <v>2</v>
      </c>
      <c r="L25" s="65">
        <v>4558.58</v>
      </c>
      <c r="M25" s="65">
        <v>891</v>
      </c>
      <c r="N25" s="61">
        <v>44379</v>
      </c>
      <c r="O25" s="60" t="s">
        <v>170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111</v>
      </c>
      <c r="D26" s="65">
        <v>1204.78</v>
      </c>
      <c r="E26" s="63">
        <v>1621.54</v>
      </c>
      <c r="F26" s="76">
        <f t="shared" si="3"/>
        <v>-0.2570149364184664</v>
      </c>
      <c r="G26" s="65">
        <v>182</v>
      </c>
      <c r="H26" s="63">
        <v>14</v>
      </c>
      <c r="I26" s="63">
        <f>G26/H26</f>
        <v>13</v>
      </c>
      <c r="J26" s="63">
        <v>5</v>
      </c>
      <c r="K26" s="63">
        <v>7</v>
      </c>
      <c r="L26" s="65">
        <v>104228</v>
      </c>
      <c r="M26" s="65">
        <v>16578</v>
      </c>
      <c r="N26" s="61">
        <v>44344</v>
      </c>
      <c r="O26" s="60" t="s">
        <v>113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10</v>
      </c>
      <c r="C27" s="45" t="s">
        <v>149</v>
      </c>
      <c r="D27" s="65">
        <v>824</v>
      </c>
      <c r="E27" s="63">
        <v>1751</v>
      </c>
      <c r="F27" s="76">
        <f t="shared" si="3"/>
        <v>-0.52941176470588236</v>
      </c>
      <c r="G27" s="65">
        <v>125</v>
      </c>
      <c r="H27" s="63" t="s">
        <v>30</v>
      </c>
      <c r="I27" s="63" t="s">
        <v>30</v>
      </c>
      <c r="J27" s="63">
        <v>5</v>
      </c>
      <c r="K27" s="63">
        <v>4</v>
      </c>
      <c r="L27" s="65">
        <v>32054</v>
      </c>
      <c r="M27" s="65">
        <v>5403</v>
      </c>
      <c r="N27" s="61">
        <v>44365</v>
      </c>
      <c r="O27" s="60" t="s">
        <v>31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172</v>
      </c>
      <c r="D28" s="65">
        <v>473</v>
      </c>
      <c r="E28" s="63">
        <v>1565</v>
      </c>
      <c r="F28" s="76">
        <f t="shared" si="3"/>
        <v>-0.69776357827476043</v>
      </c>
      <c r="G28" s="65">
        <v>82</v>
      </c>
      <c r="H28" s="63" t="s">
        <v>30</v>
      </c>
      <c r="I28" s="63" t="s">
        <v>30</v>
      </c>
      <c r="J28" s="63">
        <v>6</v>
      </c>
      <c r="K28" s="63">
        <v>2</v>
      </c>
      <c r="L28" s="65">
        <v>4627</v>
      </c>
      <c r="M28" s="65">
        <v>826</v>
      </c>
      <c r="N28" s="61">
        <v>44379</v>
      </c>
      <c r="O28" s="60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15</v>
      </c>
      <c r="C29" s="45" t="s">
        <v>112</v>
      </c>
      <c r="D29" s="65">
        <v>360.5</v>
      </c>
      <c r="E29" s="63">
        <v>258.48</v>
      </c>
      <c r="F29" s="76">
        <f t="shared" si="3"/>
        <v>0.39469204580625183</v>
      </c>
      <c r="G29" s="65">
        <v>59</v>
      </c>
      <c r="H29" s="63">
        <v>5</v>
      </c>
      <c r="I29" s="63">
        <f>G29/H29</f>
        <v>11.8</v>
      </c>
      <c r="J29" s="63">
        <v>2</v>
      </c>
      <c r="K29" s="63">
        <v>7</v>
      </c>
      <c r="L29" s="65">
        <v>24709</v>
      </c>
      <c r="M29" s="65">
        <v>4314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93">
        <v>17</v>
      </c>
      <c r="C30" s="78" t="s">
        <v>97</v>
      </c>
      <c r="D30" s="65">
        <v>301.75</v>
      </c>
      <c r="E30" s="63">
        <v>186.05</v>
      </c>
      <c r="F30" s="76">
        <f t="shared" si="3"/>
        <v>0.6218758398280031</v>
      </c>
      <c r="G30" s="65">
        <v>67</v>
      </c>
      <c r="H30" s="63">
        <v>3</v>
      </c>
      <c r="I30" s="63">
        <f>G30/H30</f>
        <v>22.333333333333332</v>
      </c>
      <c r="J30" s="63">
        <v>1</v>
      </c>
      <c r="K30" s="63">
        <v>8</v>
      </c>
      <c r="L30" s="65">
        <v>54240</v>
      </c>
      <c r="M30" s="65">
        <v>11729</v>
      </c>
      <c r="N30" s="61">
        <v>44337</v>
      </c>
      <c r="O30" s="60" t="s">
        <v>32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93">
        <v>20</v>
      </c>
      <c r="C31" s="64" t="s">
        <v>101</v>
      </c>
      <c r="D31" s="65">
        <v>158</v>
      </c>
      <c r="E31" s="65">
        <v>94</v>
      </c>
      <c r="F31" s="76">
        <f t="shared" si="3"/>
        <v>0.68085106382978722</v>
      </c>
      <c r="G31" s="65">
        <v>29</v>
      </c>
      <c r="H31" s="63" t="s">
        <v>30</v>
      </c>
      <c r="I31" s="63" t="s">
        <v>30</v>
      </c>
      <c r="J31" s="63">
        <v>1</v>
      </c>
      <c r="K31" s="63">
        <v>8</v>
      </c>
      <c r="L31" s="65">
        <v>4709.92</v>
      </c>
      <c r="M31" s="65">
        <v>936</v>
      </c>
      <c r="N31" s="61">
        <v>44330</v>
      </c>
      <c r="O31" s="60" t="s">
        <v>102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59">
        <v>18</v>
      </c>
      <c r="C32" s="79" t="s">
        <v>46</v>
      </c>
      <c r="D32" s="65">
        <v>142.97</v>
      </c>
      <c r="E32" s="63">
        <v>174.5</v>
      </c>
      <c r="F32" s="76">
        <f t="shared" si="3"/>
        <v>-0.18068767908309455</v>
      </c>
      <c r="G32" s="65">
        <v>31</v>
      </c>
      <c r="H32" s="48">
        <v>4</v>
      </c>
      <c r="I32" s="63">
        <f>G32/H32</f>
        <v>7.75</v>
      </c>
      <c r="J32" s="63">
        <v>2</v>
      </c>
      <c r="K32" s="63">
        <v>11</v>
      </c>
      <c r="L32" s="65">
        <v>44643</v>
      </c>
      <c r="M32" s="65">
        <v>9281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66" t="s">
        <v>30</v>
      </c>
      <c r="C33" s="45" t="s">
        <v>146</v>
      </c>
      <c r="D33" s="65">
        <v>124</v>
      </c>
      <c r="E33" s="63" t="s">
        <v>30</v>
      </c>
      <c r="F33" s="63" t="s">
        <v>30</v>
      </c>
      <c r="G33" s="65">
        <v>62</v>
      </c>
      <c r="H33" s="48">
        <v>4</v>
      </c>
      <c r="I33" s="63">
        <f>G33/H33</f>
        <v>15.5</v>
      </c>
      <c r="J33" s="63">
        <v>2</v>
      </c>
      <c r="K33" s="63" t="s">
        <v>30</v>
      </c>
      <c r="L33" s="65">
        <v>73002.19</v>
      </c>
      <c r="M33" s="65">
        <v>15217</v>
      </c>
      <c r="N33" s="61">
        <v>44092</v>
      </c>
      <c r="O33" s="60" t="s">
        <v>34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107">
        <v>19</v>
      </c>
      <c r="C34" s="92" t="s">
        <v>48</v>
      </c>
      <c r="D34" s="65">
        <v>113</v>
      </c>
      <c r="E34" s="63">
        <v>140</v>
      </c>
      <c r="F34" s="76">
        <f>(D34-E34)/E34</f>
        <v>-0.19285714285714287</v>
      </c>
      <c r="G34" s="65">
        <v>20</v>
      </c>
      <c r="H34" s="63">
        <v>2</v>
      </c>
      <c r="I34" s="63">
        <f>G34/H34</f>
        <v>10</v>
      </c>
      <c r="J34" s="63">
        <v>1</v>
      </c>
      <c r="K34" s="63">
        <v>11</v>
      </c>
      <c r="L34" s="65">
        <v>28429.919999999998</v>
      </c>
      <c r="M34" s="65">
        <v>5016</v>
      </c>
      <c r="N34" s="61">
        <v>44316</v>
      </c>
      <c r="O34" s="60" t="s">
        <v>49</v>
      </c>
      <c r="P34" s="57"/>
      <c r="Q34" s="88"/>
      <c r="R34" s="88"/>
      <c r="S34" s="88"/>
      <c r="T34" s="88"/>
      <c r="U34" s="88"/>
      <c r="V34" s="89"/>
      <c r="W34" s="90"/>
      <c r="X34" s="89"/>
      <c r="Y34" s="56"/>
      <c r="Z34" s="90"/>
    </row>
    <row r="35" spans="1:26" ht="25.35" customHeight="1">
      <c r="A35" s="16"/>
      <c r="B35" s="16"/>
      <c r="C35" s="39" t="s">
        <v>76</v>
      </c>
      <c r="D35" s="58">
        <f>SUM(D23:D34)</f>
        <v>79199.600000000006</v>
      </c>
      <c r="E35" s="58">
        <f t="shared" ref="E35:G35" si="4">SUM(E23:E34)</f>
        <v>63358.040000000008</v>
      </c>
      <c r="F35" s="108">
        <f>(D35-E35)/E35</f>
        <v>0.25003235579888511</v>
      </c>
      <c r="G35" s="58">
        <f t="shared" si="4"/>
        <v>13205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13</v>
      </c>
      <c r="C37" s="78" t="s">
        <v>175</v>
      </c>
      <c r="D37" s="65">
        <v>108.35</v>
      </c>
      <c r="E37" s="63">
        <v>1049.6500000000001</v>
      </c>
      <c r="F37" s="76">
        <f>(D37-E37)/E37</f>
        <v>-0.89677511551469535</v>
      </c>
      <c r="G37" s="65">
        <v>20</v>
      </c>
      <c r="H37" s="63">
        <v>9</v>
      </c>
      <c r="I37" s="63">
        <f t="shared" ref="I37:I44" si="5">G37/H37</f>
        <v>2.2222222222222223</v>
      </c>
      <c r="J37" s="63">
        <v>5</v>
      </c>
      <c r="K37" s="63">
        <v>2</v>
      </c>
      <c r="L37" s="65">
        <v>2603</v>
      </c>
      <c r="M37" s="65">
        <v>440</v>
      </c>
      <c r="N37" s="61">
        <v>44379</v>
      </c>
      <c r="O37" s="60" t="s">
        <v>33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5.35" customHeight="1">
      <c r="A38" s="59">
        <v>22</v>
      </c>
      <c r="B38" s="59">
        <v>14</v>
      </c>
      <c r="C38" s="45" t="s">
        <v>148</v>
      </c>
      <c r="D38" s="65">
        <v>98</v>
      </c>
      <c r="E38" s="63">
        <v>371.95</v>
      </c>
      <c r="F38" s="76">
        <f>(D38-E38)/E38</f>
        <v>-0.73652372630729934</v>
      </c>
      <c r="G38" s="65">
        <v>18</v>
      </c>
      <c r="H38" s="63">
        <v>3</v>
      </c>
      <c r="I38" s="63">
        <f t="shared" si="5"/>
        <v>6</v>
      </c>
      <c r="J38" s="63">
        <v>2</v>
      </c>
      <c r="K38" s="63">
        <v>4</v>
      </c>
      <c r="L38" s="65">
        <v>10682.52</v>
      </c>
      <c r="M38" s="65">
        <v>2001</v>
      </c>
      <c r="N38" s="61">
        <v>44365</v>
      </c>
      <c r="O38" s="60" t="s">
        <v>37</v>
      </c>
      <c r="P38" s="57"/>
      <c r="Q38" s="88"/>
      <c r="R38" s="88"/>
      <c r="S38" s="88"/>
      <c r="T38" s="88"/>
      <c r="U38" s="88"/>
      <c r="V38" s="89"/>
      <c r="W38" s="90"/>
      <c r="X38" s="89"/>
      <c r="Y38" s="56"/>
      <c r="Z38" s="90"/>
    </row>
    <row r="39" spans="1:26" ht="25.35" customHeight="1">
      <c r="A39" s="59">
        <v>23</v>
      </c>
      <c r="B39" s="59">
        <v>22</v>
      </c>
      <c r="C39" s="82" t="s">
        <v>67</v>
      </c>
      <c r="D39" s="65">
        <v>54</v>
      </c>
      <c r="E39" s="63">
        <v>40</v>
      </c>
      <c r="F39" s="76">
        <f>(D39-E39)/E39</f>
        <v>0.35</v>
      </c>
      <c r="G39" s="65">
        <v>9</v>
      </c>
      <c r="H39" s="63">
        <v>2</v>
      </c>
      <c r="I39" s="63">
        <f t="shared" si="5"/>
        <v>4.5</v>
      </c>
      <c r="J39" s="63">
        <v>1</v>
      </c>
      <c r="K39" s="63">
        <v>10</v>
      </c>
      <c r="L39" s="65">
        <v>23194</v>
      </c>
      <c r="M39" s="65">
        <v>4076</v>
      </c>
      <c r="N39" s="61">
        <v>44323</v>
      </c>
      <c r="O39" s="60" t="s">
        <v>32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24</v>
      </c>
      <c r="B40" s="63" t="s">
        <v>30</v>
      </c>
      <c r="C40" s="78" t="s">
        <v>158</v>
      </c>
      <c r="D40" s="65">
        <v>46</v>
      </c>
      <c r="E40" s="63" t="s">
        <v>30</v>
      </c>
      <c r="F40" s="63" t="s">
        <v>30</v>
      </c>
      <c r="G40" s="65">
        <v>23</v>
      </c>
      <c r="H40" s="63">
        <v>2</v>
      </c>
      <c r="I40" s="63">
        <f t="shared" si="5"/>
        <v>11.5</v>
      </c>
      <c r="J40" s="63">
        <v>2</v>
      </c>
      <c r="K40" s="63" t="s">
        <v>30</v>
      </c>
      <c r="L40" s="65">
        <v>54551</v>
      </c>
      <c r="M40" s="65">
        <v>12700</v>
      </c>
      <c r="N40" s="61">
        <v>43861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115">
        <v>23</v>
      </c>
      <c r="C41" s="82" t="s">
        <v>38</v>
      </c>
      <c r="D41" s="65">
        <v>35</v>
      </c>
      <c r="E41" s="63">
        <v>35</v>
      </c>
      <c r="F41" s="76">
        <f>(D41-E41)/E41</f>
        <v>0</v>
      </c>
      <c r="G41" s="65">
        <v>7</v>
      </c>
      <c r="H41" s="63">
        <v>2</v>
      </c>
      <c r="I41" s="63">
        <f t="shared" si="5"/>
        <v>3.5</v>
      </c>
      <c r="J41" s="63">
        <v>1</v>
      </c>
      <c r="K41" s="63" t="s">
        <v>30</v>
      </c>
      <c r="L41" s="65">
        <v>23230.42</v>
      </c>
      <c r="M41" s="65">
        <v>4208</v>
      </c>
      <c r="N41" s="61">
        <v>44316</v>
      </c>
      <c r="O41" s="60" t="s">
        <v>37</v>
      </c>
      <c r="P41" s="57"/>
      <c r="Q41" s="88"/>
      <c r="R41" s="88"/>
      <c r="S41" s="88"/>
      <c r="T41" s="88"/>
      <c r="U41" s="88"/>
      <c r="V41" s="88"/>
      <c r="W41" s="88"/>
      <c r="X41" s="89"/>
      <c r="Y41" s="56"/>
      <c r="Z41" s="90"/>
    </row>
    <row r="42" spans="1:26" ht="25.35" customHeight="1">
      <c r="A42" s="59">
        <v>26</v>
      </c>
      <c r="B42" s="63" t="s">
        <v>30</v>
      </c>
      <c r="C42" s="45" t="s">
        <v>58</v>
      </c>
      <c r="D42" s="65">
        <v>22</v>
      </c>
      <c r="E42" s="63" t="s">
        <v>30</v>
      </c>
      <c r="F42" s="63" t="s">
        <v>30</v>
      </c>
      <c r="G42" s="65">
        <v>8</v>
      </c>
      <c r="H42" s="48">
        <v>1</v>
      </c>
      <c r="I42" s="63">
        <f t="shared" si="5"/>
        <v>8</v>
      </c>
      <c r="J42" s="63">
        <v>1</v>
      </c>
      <c r="K42" s="63" t="s">
        <v>30</v>
      </c>
      <c r="L42" s="65">
        <v>49229</v>
      </c>
      <c r="M42" s="65">
        <v>9184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9"/>
      <c r="W42" s="90"/>
      <c r="X42" s="89"/>
      <c r="Y42" s="56"/>
      <c r="Z42" s="90"/>
    </row>
    <row r="43" spans="1:26" ht="25.35" customHeight="1">
      <c r="A43" s="59">
        <v>27</v>
      </c>
      <c r="B43" s="63" t="s">
        <v>30</v>
      </c>
      <c r="C43" s="64" t="s">
        <v>178</v>
      </c>
      <c r="D43" s="65">
        <v>22</v>
      </c>
      <c r="E43" s="63" t="s">
        <v>30</v>
      </c>
      <c r="F43" s="63" t="s">
        <v>30</v>
      </c>
      <c r="G43" s="65">
        <v>11</v>
      </c>
      <c r="H43" s="48">
        <v>2</v>
      </c>
      <c r="I43" s="63">
        <f t="shared" si="5"/>
        <v>5.5</v>
      </c>
      <c r="J43" s="63">
        <v>1</v>
      </c>
      <c r="K43" s="63" t="s">
        <v>30</v>
      </c>
      <c r="L43" s="65">
        <v>135921</v>
      </c>
      <c r="M43" s="65">
        <v>27989</v>
      </c>
      <c r="N43" s="61">
        <v>43896</v>
      </c>
      <c r="O43" s="60" t="s">
        <v>32</v>
      </c>
      <c r="P43" s="57"/>
      <c r="Q43" s="88"/>
      <c r="R43" s="88"/>
      <c r="S43" s="88"/>
      <c r="T43" s="88"/>
      <c r="U43" s="88"/>
      <c r="V43" s="89"/>
      <c r="W43" s="90"/>
      <c r="X43" s="89"/>
      <c r="Y43" s="90"/>
      <c r="Z43" s="56"/>
    </row>
    <row r="44" spans="1:26" ht="25.15" customHeight="1">
      <c r="A44" s="59">
        <v>28</v>
      </c>
      <c r="B44" s="107">
        <v>24</v>
      </c>
      <c r="C44" s="78" t="s">
        <v>104</v>
      </c>
      <c r="D44" s="65">
        <v>14</v>
      </c>
      <c r="E44" s="63">
        <v>29</v>
      </c>
      <c r="F44" s="76">
        <f>(D44-E44)/E44</f>
        <v>-0.51724137931034486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 t="s">
        <v>30</v>
      </c>
      <c r="L44" s="65">
        <v>5066.68</v>
      </c>
      <c r="M44" s="65">
        <v>809</v>
      </c>
      <c r="N44" s="61">
        <v>44337</v>
      </c>
      <c r="O44" s="60" t="s">
        <v>37</v>
      </c>
      <c r="P44" s="57"/>
      <c r="Q44" s="88"/>
      <c r="R44" s="88"/>
      <c r="S44" s="88"/>
      <c r="T44" s="88"/>
      <c r="U44" s="88"/>
      <c r="V44" s="89"/>
      <c r="W44" s="90"/>
      <c r="X44" s="89"/>
      <c r="Y44" s="90"/>
      <c r="Z44" s="56"/>
    </row>
    <row r="45" spans="1:26" ht="25.35" customHeight="1">
      <c r="A45" s="16"/>
      <c r="B45" s="16"/>
      <c r="C45" s="39" t="s">
        <v>118</v>
      </c>
      <c r="D45" s="58">
        <f>SUM(D35:D44)</f>
        <v>79598.950000000012</v>
      </c>
      <c r="E45" s="58">
        <f t="shared" ref="E45:G45" si="6">SUM(E35:E44)</f>
        <v>64883.640000000007</v>
      </c>
      <c r="F45" s="108">
        <f>(D45-E45)/E45</f>
        <v>0.22679538324298704</v>
      </c>
      <c r="G45" s="58">
        <f t="shared" si="6"/>
        <v>13303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48" spans="1:26" ht="16.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18F7D-23B2-4E8D-A13C-035E9F9E9F71}">
  <dimension ref="A1:Z66"/>
  <sheetViews>
    <sheetView topLeftCell="A4" zoomScale="60" zoomScaleNormal="60" workbookViewId="0">
      <selection activeCell="C39" sqref="C39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165</v>
      </c>
      <c r="F1" s="2"/>
      <c r="G1" s="2"/>
      <c r="H1" s="2"/>
      <c r="I1" s="2"/>
    </row>
    <row r="2" spans="1:26" ht="19.5" customHeight="1">
      <c r="E2" s="2" t="s">
        <v>166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167</v>
      </c>
      <c r="E6" s="4" t="s">
        <v>154</v>
      </c>
      <c r="F6" s="131"/>
      <c r="G6" s="4" t="s">
        <v>167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17"/>
      <c r="E9" s="117"/>
      <c r="F9" s="130" t="s">
        <v>15</v>
      </c>
      <c r="G9" s="117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34"/>
      <c r="B10" s="134"/>
      <c r="C10" s="131"/>
      <c r="D10" s="118" t="s">
        <v>168</v>
      </c>
      <c r="E10" s="118" t="s">
        <v>155</v>
      </c>
      <c r="F10" s="131"/>
      <c r="G10" s="118" t="s">
        <v>168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34"/>
      <c r="B11" s="134"/>
      <c r="C11" s="131"/>
      <c r="D11" s="118" t="s">
        <v>14</v>
      </c>
      <c r="E11" s="4" t="s">
        <v>14</v>
      </c>
      <c r="F11" s="131"/>
      <c r="G11" s="118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4"/>
      <c r="B12" s="135"/>
      <c r="C12" s="132"/>
      <c r="D12" s="119"/>
      <c r="E12" s="5" t="s">
        <v>2</v>
      </c>
      <c r="F12" s="132"/>
      <c r="G12" s="119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104">
        <v>1</v>
      </c>
      <c r="C13" s="45" t="s">
        <v>160</v>
      </c>
      <c r="D13" s="65">
        <v>21356.25</v>
      </c>
      <c r="E13" s="63">
        <v>49823.43</v>
      </c>
      <c r="F13" s="76">
        <f t="shared" ref="F13" si="0">(D13-E13)/E13</f>
        <v>-0.57136130531358442</v>
      </c>
      <c r="G13" s="65">
        <v>3089</v>
      </c>
      <c r="H13" s="63">
        <v>132</v>
      </c>
      <c r="I13" s="63">
        <f t="shared" ref="I13:I21" si="1">G13/H13</f>
        <v>23.401515151515152</v>
      </c>
      <c r="J13" s="63">
        <v>13</v>
      </c>
      <c r="K13" s="63">
        <v>2</v>
      </c>
      <c r="L13" s="65">
        <v>106207</v>
      </c>
      <c r="M13" s="65">
        <v>16501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104" t="s">
        <v>56</v>
      </c>
      <c r="C14" s="45" t="s">
        <v>174</v>
      </c>
      <c r="D14" s="65">
        <v>8562.73</v>
      </c>
      <c r="E14" s="63" t="s">
        <v>30</v>
      </c>
      <c r="F14" s="63" t="s">
        <v>30</v>
      </c>
      <c r="G14" s="65">
        <v>1836</v>
      </c>
      <c r="H14" s="63">
        <v>147</v>
      </c>
      <c r="I14" s="63">
        <f t="shared" si="1"/>
        <v>12.489795918367347</v>
      </c>
      <c r="J14" s="63">
        <v>17</v>
      </c>
      <c r="K14" s="63">
        <v>1</v>
      </c>
      <c r="L14" s="65">
        <v>8563</v>
      </c>
      <c r="M14" s="65">
        <v>1836</v>
      </c>
      <c r="N14" s="61">
        <v>44379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104" t="s">
        <v>56</v>
      </c>
      <c r="C15" s="45" t="s">
        <v>173</v>
      </c>
      <c r="D15" s="65">
        <v>7412.73</v>
      </c>
      <c r="E15" s="63" t="s">
        <v>30</v>
      </c>
      <c r="F15" s="63" t="s">
        <v>30</v>
      </c>
      <c r="G15" s="65">
        <v>1213</v>
      </c>
      <c r="H15" s="63">
        <v>95</v>
      </c>
      <c r="I15" s="63">
        <f t="shared" si="1"/>
        <v>12.768421052631579</v>
      </c>
      <c r="J15" s="63">
        <v>14</v>
      </c>
      <c r="K15" s="63">
        <v>1</v>
      </c>
      <c r="L15" s="65">
        <v>7413</v>
      </c>
      <c r="M15" s="65">
        <v>1213</v>
      </c>
      <c r="N15" s="61">
        <v>44379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104">
        <v>2</v>
      </c>
      <c r="C16" s="116" t="s">
        <v>159</v>
      </c>
      <c r="D16" s="65">
        <v>5234.3100000000004</v>
      </c>
      <c r="E16" s="63">
        <v>8724.24</v>
      </c>
      <c r="F16" s="76">
        <f>(D16-E16)/E16</f>
        <v>-0.40002682182058258</v>
      </c>
      <c r="G16" s="65">
        <v>1121</v>
      </c>
      <c r="H16" s="63">
        <v>85</v>
      </c>
      <c r="I16" s="63">
        <f t="shared" si="1"/>
        <v>13.188235294117646</v>
      </c>
      <c r="J16" s="63">
        <v>13</v>
      </c>
      <c r="K16" s="63">
        <v>2</v>
      </c>
      <c r="L16" s="65">
        <v>21059.599999999999</v>
      </c>
      <c r="M16" s="65">
        <v>4726</v>
      </c>
      <c r="N16" s="61">
        <v>44372</v>
      </c>
      <c r="O16" s="60" t="s">
        <v>37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104">
        <v>3</v>
      </c>
      <c r="C17" s="45" t="s">
        <v>127</v>
      </c>
      <c r="D17" s="65">
        <v>3418.8</v>
      </c>
      <c r="E17" s="63">
        <v>6098.29</v>
      </c>
      <c r="F17" s="76">
        <f>(D17-E17)/E17</f>
        <v>-0.43938382726961162</v>
      </c>
      <c r="G17" s="65">
        <v>498</v>
      </c>
      <c r="H17" s="63">
        <v>18</v>
      </c>
      <c r="I17" s="63">
        <f t="shared" si="1"/>
        <v>27.666666666666668</v>
      </c>
      <c r="J17" s="63">
        <v>7</v>
      </c>
      <c r="K17" s="63">
        <v>5</v>
      </c>
      <c r="L17" s="65">
        <v>94034.71</v>
      </c>
      <c r="M17" s="65">
        <v>15139</v>
      </c>
      <c r="N17" s="61">
        <v>44351</v>
      </c>
      <c r="O17" s="60" t="s">
        <v>34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104">
        <v>5</v>
      </c>
      <c r="C18" s="45" t="s">
        <v>123</v>
      </c>
      <c r="D18" s="65">
        <v>3048.25</v>
      </c>
      <c r="E18" s="63">
        <v>5058.59</v>
      </c>
      <c r="F18" s="76">
        <f>(D18-E18)/E18</f>
        <v>-0.39741113630478059</v>
      </c>
      <c r="G18" s="65">
        <v>613</v>
      </c>
      <c r="H18" s="63">
        <v>50</v>
      </c>
      <c r="I18" s="63">
        <f t="shared" si="1"/>
        <v>12.26</v>
      </c>
      <c r="J18" s="63">
        <v>10</v>
      </c>
      <c r="K18" s="63">
        <v>5</v>
      </c>
      <c r="L18" s="65">
        <v>59647</v>
      </c>
      <c r="M18" s="65">
        <v>13475</v>
      </c>
      <c r="N18" s="61">
        <v>44351</v>
      </c>
      <c r="O18" s="60" t="s">
        <v>47</v>
      </c>
      <c r="P18" s="57"/>
      <c r="Q18" s="88"/>
      <c r="R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104" t="s">
        <v>56</v>
      </c>
      <c r="C19" s="45" t="s">
        <v>171</v>
      </c>
      <c r="D19" s="65">
        <v>2960.49</v>
      </c>
      <c r="E19" s="63" t="s">
        <v>30</v>
      </c>
      <c r="F19" s="63" t="s">
        <v>30</v>
      </c>
      <c r="G19" s="65">
        <v>501</v>
      </c>
      <c r="H19" s="63">
        <v>72</v>
      </c>
      <c r="I19" s="63">
        <f t="shared" si="1"/>
        <v>6.958333333333333</v>
      </c>
      <c r="J19" s="63">
        <v>14</v>
      </c>
      <c r="K19" s="63">
        <v>1</v>
      </c>
      <c r="L19" s="65">
        <v>2960.49</v>
      </c>
      <c r="M19" s="65">
        <v>501</v>
      </c>
      <c r="N19" s="61">
        <v>44379</v>
      </c>
      <c r="O19" s="60" t="s">
        <v>37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104">
        <v>6</v>
      </c>
      <c r="C20" s="45" t="s">
        <v>136</v>
      </c>
      <c r="D20" s="65">
        <v>2928.33</v>
      </c>
      <c r="E20" s="63">
        <v>5010.7700000000004</v>
      </c>
      <c r="F20" s="76">
        <f>(D20-E20)/E20</f>
        <v>-0.4155928130806244</v>
      </c>
      <c r="G20" s="65">
        <v>594</v>
      </c>
      <c r="H20" s="63">
        <v>52</v>
      </c>
      <c r="I20" s="63">
        <f t="shared" si="1"/>
        <v>11.423076923076923</v>
      </c>
      <c r="J20" s="63">
        <v>9</v>
      </c>
      <c r="K20" s="63">
        <v>4</v>
      </c>
      <c r="L20" s="65">
        <v>55141.35</v>
      </c>
      <c r="M20" s="65">
        <v>12046</v>
      </c>
      <c r="N20" s="61">
        <v>44358</v>
      </c>
      <c r="O20" s="60" t="s">
        <v>64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104" t="s">
        <v>56</v>
      </c>
      <c r="C21" s="45" t="s">
        <v>169</v>
      </c>
      <c r="D21" s="65">
        <v>2645.58</v>
      </c>
      <c r="E21" s="63" t="s">
        <v>30</v>
      </c>
      <c r="F21" s="63" t="s">
        <v>30</v>
      </c>
      <c r="G21" s="65">
        <v>531</v>
      </c>
      <c r="H21" s="63">
        <v>22</v>
      </c>
      <c r="I21" s="63">
        <f t="shared" si="1"/>
        <v>24.136363636363637</v>
      </c>
      <c r="J21" s="63">
        <v>5</v>
      </c>
      <c r="K21" s="63">
        <v>1</v>
      </c>
      <c r="L21" s="65">
        <v>2645.58</v>
      </c>
      <c r="M21" s="65">
        <v>531</v>
      </c>
      <c r="N21" s="61">
        <v>44379</v>
      </c>
      <c r="O21" s="60" t="s">
        <v>170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104">
        <v>4</v>
      </c>
      <c r="C22" s="45" t="s">
        <v>149</v>
      </c>
      <c r="D22" s="65">
        <v>1751</v>
      </c>
      <c r="E22" s="63">
        <v>5536</v>
      </c>
      <c r="F22" s="76">
        <f>(D22-E22)/E22</f>
        <v>-0.6837066473988439</v>
      </c>
      <c r="G22" s="65">
        <v>271</v>
      </c>
      <c r="H22" s="63" t="s">
        <v>30</v>
      </c>
      <c r="I22" s="63" t="s">
        <v>30</v>
      </c>
      <c r="J22" s="63">
        <v>8</v>
      </c>
      <c r="K22" s="63">
        <v>3</v>
      </c>
      <c r="L22" s="65">
        <v>27578</v>
      </c>
      <c r="M22" s="65">
        <v>4669</v>
      </c>
      <c r="N22" s="61">
        <v>44365</v>
      </c>
      <c r="O22" s="60" t="s">
        <v>31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59318.47</v>
      </c>
      <c r="E23" s="58">
        <f t="shared" ref="E23:G23" si="2">SUM(E13:E22)</f>
        <v>80251.320000000007</v>
      </c>
      <c r="F23" s="84">
        <f>(D23-E23)/E23</f>
        <v>-0.26084119239409398</v>
      </c>
      <c r="G23" s="58">
        <f t="shared" si="2"/>
        <v>10267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7</v>
      </c>
      <c r="C25" s="45" t="s">
        <v>111</v>
      </c>
      <c r="D25" s="65">
        <v>1621.54</v>
      </c>
      <c r="E25" s="63">
        <v>4761.45</v>
      </c>
      <c r="F25" s="76">
        <f>(D25-E25)/E25</f>
        <v>-0.65944407690934481</v>
      </c>
      <c r="G25" s="65">
        <v>244</v>
      </c>
      <c r="H25" s="63">
        <v>15</v>
      </c>
      <c r="I25" s="63">
        <f>G25/H25</f>
        <v>16.266666666666666</v>
      </c>
      <c r="J25" s="63">
        <v>6</v>
      </c>
      <c r="K25" s="63">
        <v>6</v>
      </c>
      <c r="L25" s="65">
        <v>100338</v>
      </c>
      <c r="M25" s="65">
        <v>15948</v>
      </c>
      <c r="N25" s="61">
        <v>44344</v>
      </c>
      <c r="O25" s="60" t="s">
        <v>113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104" t="s">
        <v>56</v>
      </c>
      <c r="C26" s="45" t="s">
        <v>172</v>
      </c>
      <c r="D26" s="65">
        <v>1565</v>
      </c>
      <c r="E26" s="63" t="s">
        <v>30</v>
      </c>
      <c r="F26" s="63" t="s">
        <v>30</v>
      </c>
      <c r="G26" s="65">
        <v>259</v>
      </c>
      <c r="H26" s="63" t="s">
        <v>30</v>
      </c>
      <c r="I26" s="63" t="s">
        <v>30</v>
      </c>
      <c r="J26" s="63">
        <v>11</v>
      </c>
      <c r="K26" s="63">
        <v>1</v>
      </c>
      <c r="L26" s="65">
        <v>1565</v>
      </c>
      <c r="M26" s="65">
        <v>259</v>
      </c>
      <c r="N26" s="61">
        <v>44379</v>
      </c>
      <c r="O26" s="60" t="s">
        <v>31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104" t="s">
        <v>56</v>
      </c>
      <c r="C27" s="45" t="s">
        <v>175</v>
      </c>
      <c r="D27" s="65">
        <v>1049.6500000000001</v>
      </c>
      <c r="E27" s="63" t="s">
        <v>30</v>
      </c>
      <c r="F27" s="63" t="s">
        <v>30</v>
      </c>
      <c r="G27" s="65">
        <v>168</v>
      </c>
      <c r="H27" s="63">
        <v>48</v>
      </c>
      <c r="I27" s="63">
        <f t="shared" ref="I27:I33" si="3">G27/H27</f>
        <v>3.5</v>
      </c>
      <c r="J27" s="63">
        <v>11</v>
      </c>
      <c r="K27" s="63">
        <v>1</v>
      </c>
      <c r="L27" s="65">
        <v>1050</v>
      </c>
      <c r="M27" s="65">
        <v>168</v>
      </c>
      <c r="N27" s="61">
        <v>44379</v>
      </c>
      <c r="O27" s="60" t="s">
        <v>33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105">
        <v>8</v>
      </c>
      <c r="C28" s="78" t="s">
        <v>148</v>
      </c>
      <c r="D28" s="65">
        <v>371.95</v>
      </c>
      <c r="E28" s="63">
        <v>1387.15</v>
      </c>
      <c r="F28" s="76">
        <f t="shared" ref="F28:F35" si="4">(D28-E28)/E28</f>
        <v>-0.73186028908193057</v>
      </c>
      <c r="G28" s="65">
        <v>60</v>
      </c>
      <c r="H28" s="63">
        <v>9</v>
      </c>
      <c r="I28" s="63">
        <f t="shared" si="3"/>
        <v>6.666666666666667</v>
      </c>
      <c r="J28" s="63">
        <v>5</v>
      </c>
      <c r="K28" s="63">
        <v>3</v>
      </c>
      <c r="L28" s="65">
        <v>10188.040000000001</v>
      </c>
      <c r="M28" s="65">
        <v>1901</v>
      </c>
      <c r="N28" s="61">
        <v>44365</v>
      </c>
      <c r="O28" s="60" t="s">
        <v>37</v>
      </c>
      <c r="P28" s="57"/>
      <c r="R28" s="62"/>
      <c r="T28" s="57"/>
      <c r="U28" s="56"/>
      <c r="V28" s="56"/>
      <c r="W28" s="57"/>
      <c r="X28" s="56"/>
      <c r="Y28" s="56"/>
      <c r="Z28" s="56"/>
    </row>
    <row r="29" spans="1:26" ht="25.35" customHeight="1">
      <c r="A29" s="59">
        <v>15</v>
      </c>
      <c r="B29" s="105">
        <v>10</v>
      </c>
      <c r="C29" s="45" t="s">
        <v>112</v>
      </c>
      <c r="D29" s="65">
        <v>258.48</v>
      </c>
      <c r="E29" s="63">
        <v>918.49</v>
      </c>
      <c r="F29" s="76">
        <f t="shared" si="4"/>
        <v>-0.71858158499275981</v>
      </c>
      <c r="G29" s="65">
        <v>44</v>
      </c>
      <c r="H29" s="63">
        <v>4</v>
      </c>
      <c r="I29" s="63">
        <f t="shared" si="3"/>
        <v>11</v>
      </c>
      <c r="J29" s="63">
        <v>2</v>
      </c>
      <c r="K29" s="63">
        <v>6</v>
      </c>
      <c r="L29" s="65">
        <v>23873</v>
      </c>
      <c r="M29" s="65">
        <v>4162</v>
      </c>
      <c r="N29" s="61">
        <v>44344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4">
        <v>9</v>
      </c>
      <c r="C30" s="45" t="s">
        <v>163</v>
      </c>
      <c r="D30" s="65">
        <v>204.9</v>
      </c>
      <c r="E30" s="63">
        <v>1269.7</v>
      </c>
      <c r="F30" s="76">
        <f t="shared" si="4"/>
        <v>-0.83862329684177361</v>
      </c>
      <c r="G30" s="65">
        <v>34</v>
      </c>
      <c r="H30" s="63">
        <v>3</v>
      </c>
      <c r="I30" s="63">
        <f t="shared" si="3"/>
        <v>11.333333333333334</v>
      </c>
      <c r="J30" s="63">
        <v>1</v>
      </c>
      <c r="K30" s="63">
        <v>2</v>
      </c>
      <c r="L30" s="65">
        <v>2221.85</v>
      </c>
      <c r="M30" s="65">
        <v>365</v>
      </c>
      <c r="N30" s="61">
        <v>44372</v>
      </c>
      <c r="O30" s="60" t="s">
        <v>49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104">
        <v>11</v>
      </c>
      <c r="C31" s="45" t="s">
        <v>97</v>
      </c>
      <c r="D31" s="65">
        <v>186.05</v>
      </c>
      <c r="E31" s="63">
        <v>911.84</v>
      </c>
      <c r="F31" s="76">
        <f t="shared" si="4"/>
        <v>-0.79596201087910157</v>
      </c>
      <c r="G31" s="65">
        <v>39</v>
      </c>
      <c r="H31" s="63">
        <v>6</v>
      </c>
      <c r="I31" s="63">
        <f t="shared" si="3"/>
        <v>6.5</v>
      </c>
      <c r="J31" s="63">
        <v>2</v>
      </c>
      <c r="K31" s="63">
        <v>7</v>
      </c>
      <c r="L31" s="65">
        <v>53485</v>
      </c>
      <c r="M31" s="65">
        <v>11563</v>
      </c>
      <c r="N31" s="61">
        <v>44337</v>
      </c>
      <c r="O31" s="60" t="s">
        <v>32</v>
      </c>
      <c r="P31" s="57"/>
      <c r="Q31" s="88"/>
      <c r="R31" s="88"/>
      <c r="S31" s="88"/>
      <c r="T31" s="88"/>
      <c r="U31" s="88"/>
      <c r="V31" s="89"/>
      <c r="W31" s="90"/>
      <c r="X31" s="89"/>
      <c r="Y31" s="56"/>
      <c r="Z31" s="90"/>
    </row>
    <row r="32" spans="1:26" ht="25.35" customHeight="1">
      <c r="A32" s="59">
        <v>18</v>
      </c>
      <c r="B32" s="104">
        <v>21</v>
      </c>
      <c r="C32" s="79" t="s">
        <v>46</v>
      </c>
      <c r="D32" s="65">
        <v>174.5</v>
      </c>
      <c r="E32" s="63">
        <v>78.989999999999995</v>
      </c>
      <c r="F32" s="76">
        <f t="shared" si="4"/>
        <v>1.2091403975186734</v>
      </c>
      <c r="G32" s="65">
        <v>34</v>
      </c>
      <c r="H32" s="48">
        <v>4</v>
      </c>
      <c r="I32" s="63">
        <f t="shared" si="3"/>
        <v>8.5</v>
      </c>
      <c r="J32" s="63">
        <v>2</v>
      </c>
      <c r="K32" s="63">
        <v>10</v>
      </c>
      <c r="L32" s="65">
        <v>44366</v>
      </c>
      <c r="M32" s="65">
        <v>9227</v>
      </c>
      <c r="N32" s="61">
        <v>44316</v>
      </c>
      <c r="O32" s="60" t="s">
        <v>32</v>
      </c>
      <c r="P32" s="57"/>
      <c r="Q32" s="88"/>
      <c r="R32" s="88"/>
      <c r="S32" s="88"/>
      <c r="T32" s="88"/>
      <c r="U32" s="88"/>
      <c r="V32" s="89"/>
      <c r="W32" s="90"/>
      <c r="X32" s="89"/>
      <c r="Y32" s="56"/>
      <c r="Z32" s="90"/>
    </row>
    <row r="33" spans="1:26" ht="25.35" customHeight="1">
      <c r="A33" s="59">
        <v>19</v>
      </c>
      <c r="B33" s="106">
        <v>13</v>
      </c>
      <c r="C33" s="92" t="s">
        <v>48</v>
      </c>
      <c r="D33" s="65">
        <v>140</v>
      </c>
      <c r="E33" s="63">
        <v>376</v>
      </c>
      <c r="F33" s="76">
        <f t="shared" si="4"/>
        <v>-0.62765957446808507</v>
      </c>
      <c r="G33" s="65">
        <v>23</v>
      </c>
      <c r="H33" s="63">
        <v>3</v>
      </c>
      <c r="I33" s="63">
        <f t="shared" si="3"/>
        <v>7.666666666666667</v>
      </c>
      <c r="J33" s="63">
        <v>2</v>
      </c>
      <c r="K33" s="63">
        <v>10</v>
      </c>
      <c r="L33" s="65">
        <v>28316.92</v>
      </c>
      <c r="M33" s="65">
        <v>4996</v>
      </c>
      <c r="N33" s="61">
        <v>44316</v>
      </c>
      <c r="O33" s="60" t="s">
        <v>49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16</v>
      </c>
      <c r="C34" s="92" t="s">
        <v>101</v>
      </c>
      <c r="D34" s="65">
        <v>94</v>
      </c>
      <c r="E34" s="65">
        <v>102</v>
      </c>
      <c r="F34" s="76">
        <f t="shared" si="4"/>
        <v>-7.8431372549019607E-2</v>
      </c>
      <c r="G34" s="65">
        <v>18</v>
      </c>
      <c r="H34" s="63" t="s">
        <v>30</v>
      </c>
      <c r="I34" s="63" t="s">
        <v>30</v>
      </c>
      <c r="J34" s="63">
        <v>1</v>
      </c>
      <c r="K34" s="63">
        <v>7</v>
      </c>
      <c r="L34" s="65">
        <v>4484</v>
      </c>
      <c r="M34" s="65">
        <v>894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64984.540000000008</v>
      </c>
      <c r="E35" s="58">
        <f t="shared" ref="E35:G35" si="5">SUM(E23:E34)</f>
        <v>90056.94</v>
      </c>
      <c r="F35" s="108">
        <f t="shared" si="4"/>
        <v>-0.27840608397309519</v>
      </c>
      <c r="G35" s="58">
        <f t="shared" si="5"/>
        <v>11190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6" t="s">
        <v>30</v>
      </c>
      <c r="C37" s="64" t="s">
        <v>138</v>
      </c>
      <c r="D37" s="65">
        <v>87</v>
      </c>
      <c r="E37" s="63" t="s">
        <v>30</v>
      </c>
      <c r="F37" s="63" t="s">
        <v>30</v>
      </c>
      <c r="G37" s="65">
        <v>48</v>
      </c>
      <c r="H37" s="48">
        <v>4</v>
      </c>
      <c r="I37" s="63">
        <f t="shared" ref="I37:I42" si="6">G37/H37</f>
        <v>12</v>
      </c>
      <c r="J37" s="63">
        <v>2</v>
      </c>
      <c r="K37" s="63" t="s">
        <v>30</v>
      </c>
      <c r="L37" s="65">
        <v>72391.360000000001</v>
      </c>
      <c r="M37" s="65">
        <v>16226</v>
      </c>
      <c r="N37" s="61">
        <v>43749</v>
      </c>
      <c r="O37" s="60" t="s">
        <v>27</v>
      </c>
      <c r="P37" s="57"/>
      <c r="Q37" s="88"/>
      <c r="R37" s="88"/>
      <c r="S37" s="88"/>
      <c r="T37" s="88"/>
      <c r="U37" s="88"/>
      <c r="V37" s="89"/>
      <c r="W37" s="90"/>
      <c r="X37" s="89"/>
      <c r="Y37" s="56"/>
      <c r="Z37" s="90"/>
    </row>
    <row r="38" spans="1:26" ht="25.35" customHeight="1">
      <c r="A38" s="59">
        <v>22</v>
      </c>
      <c r="B38" s="105">
        <v>19</v>
      </c>
      <c r="C38" s="81" t="s">
        <v>67</v>
      </c>
      <c r="D38" s="65">
        <v>40</v>
      </c>
      <c r="E38" s="63">
        <v>133</v>
      </c>
      <c r="F38" s="76">
        <f>(D38-E38)/E38</f>
        <v>-0.6992481203007519</v>
      </c>
      <c r="G38" s="65">
        <v>8</v>
      </c>
      <c r="H38" s="63">
        <v>2</v>
      </c>
      <c r="I38" s="63">
        <f t="shared" si="6"/>
        <v>4</v>
      </c>
      <c r="J38" s="63">
        <v>1</v>
      </c>
      <c r="K38" s="63">
        <v>9</v>
      </c>
      <c r="L38" s="65">
        <v>23140</v>
      </c>
      <c r="M38" s="65">
        <v>4067</v>
      </c>
      <c r="N38" s="61">
        <v>44323</v>
      </c>
      <c r="O38" s="60" t="s">
        <v>32</v>
      </c>
      <c r="P38" s="57"/>
      <c r="Q38" s="88"/>
      <c r="R38" s="88"/>
      <c r="S38" s="88"/>
      <c r="T38" s="88"/>
      <c r="U38" s="88"/>
      <c r="V38" s="89"/>
      <c r="W38" s="90"/>
      <c r="X38" s="89"/>
      <c r="Y38" s="90"/>
      <c r="Z38" s="56"/>
    </row>
    <row r="39" spans="1:26" ht="25.15" customHeight="1">
      <c r="A39" s="59">
        <v>23</v>
      </c>
      <c r="B39" s="106">
        <v>23</v>
      </c>
      <c r="C39" s="82" t="s">
        <v>38</v>
      </c>
      <c r="D39" s="65">
        <v>35</v>
      </c>
      <c r="E39" s="63">
        <v>31</v>
      </c>
      <c r="F39" s="76">
        <f>(D39-E39)/E39</f>
        <v>0.12903225806451613</v>
      </c>
      <c r="G39" s="65">
        <v>7</v>
      </c>
      <c r="H39" s="63">
        <v>2</v>
      </c>
      <c r="I39" s="63">
        <f t="shared" si="6"/>
        <v>3.5</v>
      </c>
      <c r="J39" s="63">
        <v>1</v>
      </c>
      <c r="K39" s="63" t="s">
        <v>30</v>
      </c>
      <c r="L39" s="65">
        <v>23195.42</v>
      </c>
      <c r="M39" s="65">
        <v>4201</v>
      </c>
      <c r="N39" s="61">
        <v>44316</v>
      </c>
      <c r="O39" s="60" t="s">
        <v>37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4.75" customHeight="1">
      <c r="A40" s="59">
        <v>24</v>
      </c>
      <c r="B40" s="123">
        <v>24</v>
      </c>
      <c r="C40" s="45" t="s">
        <v>104</v>
      </c>
      <c r="D40" s="65">
        <v>29</v>
      </c>
      <c r="E40" s="63">
        <v>28</v>
      </c>
      <c r="F40" s="76">
        <f>(D40-E40)/E40</f>
        <v>3.5714285714285712E-2</v>
      </c>
      <c r="G40" s="65">
        <v>5</v>
      </c>
      <c r="H40" s="63">
        <v>1</v>
      </c>
      <c r="I40" s="63">
        <f t="shared" si="6"/>
        <v>5</v>
      </c>
      <c r="J40" s="63">
        <v>1</v>
      </c>
      <c r="K40" s="63" t="s">
        <v>30</v>
      </c>
      <c r="L40" s="65">
        <v>5052.68</v>
      </c>
      <c r="M40" s="65">
        <v>807</v>
      </c>
      <c r="N40" s="61">
        <v>44337</v>
      </c>
      <c r="O40" s="60" t="s">
        <v>37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104">
        <v>18</v>
      </c>
      <c r="C41" s="78" t="s">
        <v>65</v>
      </c>
      <c r="D41" s="65">
        <v>21.25</v>
      </c>
      <c r="E41" s="63">
        <v>140.1</v>
      </c>
      <c r="F41" s="76">
        <f>(D41-E41)/E41</f>
        <v>-0.84832262669521774</v>
      </c>
      <c r="G41" s="65">
        <v>4</v>
      </c>
      <c r="H41" s="63">
        <v>3</v>
      </c>
      <c r="I41" s="63">
        <f t="shared" si="6"/>
        <v>1.3333333333333333</v>
      </c>
      <c r="J41" s="63">
        <v>1</v>
      </c>
      <c r="K41" s="63">
        <v>9</v>
      </c>
      <c r="L41" s="65">
        <v>53413.09</v>
      </c>
      <c r="M41" s="65">
        <v>11046</v>
      </c>
      <c r="N41" s="61">
        <v>44323</v>
      </c>
      <c r="O41" s="60" t="s">
        <v>34</v>
      </c>
      <c r="P41" s="57"/>
      <c r="Q41" s="88"/>
      <c r="R41" s="88"/>
      <c r="S41" s="88"/>
      <c r="T41" s="88"/>
      <c r="U41" s="88"/>
      <c r="V41" s="89"/>
      <c r="W41" s="90"/>
      <c r="X41" s="89"/>
      <c r="Y41" s="56"/>
      <c r="Z41" s="90"/>
    </row>
    <row r="42" spans="1:26" ht="25.35" customHeight="1">
      <c r="A42" s="59">
        <v>26</v>
      </c>
      <c r="B42" s="66" t="s">
        <v>30</v>
      </c>
      <c r="C42" s="92" t="s">
        <v>41</v>
      </c>
      <c r="D42" s="65">
        <v>14</v>
      </c>
      <c r="E42" s="63" t="s">
        <v>30</v>
      </c>
      <c r="F42" s="63" t="s">
        <v>30</v>
      </c>
      <c r="G42" s="65">
        <v>7</v>
      </c>
      <c r="H42" s="63">
        <v>2</v>
      </c>
      <c r="I42" s="63">
        <f t="shared" si="6"/>
        <v>3.5</v>
      </c>
      <c r="J42" s="63">
        <v>2</v>
      </c>
      <c r="K42" s="63" t="s">
        <v>30</v>
      </c>
      <c r="L42" s="65">
        <v>66911.87</v>
      </c>
      <c r="M42" s="65">
        <v>14543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16"/>
      <c r="B43" s="16"/>
      <c r="C43" s="39" t="s">
        <v>176</v>
      </c>
      <c r="D43" s="58">
        <f>SUM(D35:D42)</f>
        <v>65210.790000000008</v>
      </c>
      <c r="E43" s="58">
        <f t="shared" ref="E43:G43" si="7">SUM(E35:E42)</f>
        <v>90389.040000000008</v>
      </c>
      <c r="F43" s="84">
        <f t="shared" ref="F43" si="8">(D43-E43)/E43</f>
        <v>-0.27855423622155956</v>
      </c>
      <c r="G43" s="58">
        <f t="shared" si="7"/>
        <v>11269</v>
      </c>
      <c r="H43" s="58"/>
      <c r="I43" s="19"/>
      <c r="J43" s="18"/>
      <c r="K43" s="20"/>
      <c r="L43" s="21"/>
      <c r="M43" s="25"/>
      <c r="N43" s="22"/>
      <c r="O43" s="77"/>
    </row>
    <row r="44" spans="1:26" ht="23.1" customHeight="1"/>
    <row r="45" spans="1:26" ht="17.25" customHeight="1"/>
    <row r="59" spans="16:18">
      <c r="R59" s="57"/>
    </row>
    <row r="62" spans="16:18">
      <c r="P62" s="57"/>
    </row>
    <row r="66" ht="12" customHeight="1"/>
  </sheetData>
  <sortState xmlns:xlrd2="http://schemas.microsoft.com/office/spreadsheetml/2017/richdata2" ref="B14:O42">
    <sortCondition descending="1" ref="D14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7FB04-79C7-4705-A9D7-5F9270262C8C}">
  <dimension ref="A1:Z68"/>
  <sheetViews>
    <sheetView topLeftCell="A30" zoomScale="60" zoomScaleNormal="60" workbookViewId="0">
      <selection activeCell="A44" sqref="A44:XFD44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156</v>
      </c>
      <c r="F1" s="2"/>
      <c r="G1" s="2"/>
      <c r="H1" s="2"/>
      <c r="I1" s="2"/>
    </row>
    <row r="2" spans="1:26" ht="19.5" customHeight="1">
      <c r="E2" s="2" t="s">
        <v>157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154</v>
      </c>
      <c r="E6" s="4" t="s">
        <v>150</v>
      </c>
      <c r="F6" s="131"/>
      <c r="G6" s="4" t="s">
        <v>154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12"/>
      <c r="E9" s="112"/>
      <c r="F9" s="130" t="s">
        <v>15</v>
      </c>
      <c r="G9" s="112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34"/>
      <c r="B10" s="134"/>
      <c r="C10" s="131"/>
      <c r="D10" s="113" t="s">
        <v>155</v>
      </c>
      <c r="E10" s="113" t="s">
        <v>151</v>
      </c>
      <c r="F10" s="131"/>
      <c r="G10" s="113" t="s">
        <v>155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34"/>
      <c r="B11" s="134"/>
      <c r="C11" s="131"/>
      <c r="D11" s="113" t="s">
        <v>14</v>
      </c>
      <c r="E11" s="4" t="s">
        <v>14</v>
      </c>
      <c r="F11" s="131"/>
      <c r="G11" s="113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4"/>
      <c r="B12" s="135"/>
      <c r="C12" s="132"/>
      <c r="D12" s="114"/>
      <c r="E12" s="5" t="s">
        <v>2</v>
      </c>
      <c r="F12" s="132"/>
      <c r="G12" s="114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160</v>
      </c>
      <c r="D13" s="65">
        <v>49823.43</v>
      </c>
      <c r="E13" s="63" t="s">
        <v>30</v>
      </c>
      <c r="F13" s="63" t="s">
        <v>30</v>
      </c>
      <c r="G13" s="65">
        <v>7590</v>
      </c>
      <c r="H13" s="63">
        <v>208</v>
      </c>
      <c r="I13" s="63">
        <f>G13/H13</f>
        <v>36.490384615384613</v>
      </c>
      <c r="J13" s="63">
        <v>14</v>
      </c>
      <c r="K13" s="63">
        <v>1</v>
      </c>
      <c r="L13" s="65">
        <v>58660</v>
      </c>
      <c r="M13" s="65">
        <v>8989</v>
      </c>
      <c r="N13" s="61">
        <v>44372</v>
      </c>
      <c r="O13" s="60" t="s">
        <v>47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 t="s">
        <v>56</v>
      </c>
      <c r="C14" s="116" t="s">
        <v>159</v>
      </c>
      <c r="D14" s="65">
        <v>8724.24</v>
      </c>
      <c r="E14" s="63" t="s">
        <v>30</v>
      </c>
      <c r="F14" s="63" t="s">
        <v>30</v>
      </c>
      <c r="G14" s="65">
        <v>1853</v>
      </c>
      <c r="H14" s="63">
        <v>114</v>
      </c>
      <c r="I14" s="63">
        <f>G14/H14</f>
        <v>16.254385964912281</v>
      </c>
      <c r="J14" s="63">
        <v>18</v>
      </c>
      <c r="K14" s="63">
        <v>1</v>
      </c>
      <c r="L14" s="65">
        <v>8724.24</v>
      </c>
      <c r="M14" s="65">
        <v>1853</v>
      </c>
      <c r="N14" s="61">
        <v>44372</v>
      </c>
      <c r="O14" s="60" t="s">
        <v>37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3</v>
      </c>
      <c r="C15" s="45" t="s">
        <v>127</v>
      </c>
      <c r="D15" s="65">
        <v>6098.29</v>
      </c>
      <c r="E15" s="63">
        <v>4693.5600000000004</v>
      </c>
      <c r="F15" s="76">
        <f t="shared" ref="F15:F20" si="0">(D15-E15)/E15</f>
        <v>0.29928881275620201</v>
      </c>
      <c r="G15" s="65">
        <v>915</v>
      </c>
      <c r="H15" s="63">
        <v>51</v>
      </c>
      <c r="I15" s="63">
        <f>G15/H15</f>
        <v>17.941176470588236</v>
      </c>
      <c r="J15" s="63">
        <v>9</v>
      </c>
      <c r="K15" s="63">
        <v>4</v>
      </c>
      <c r="L15" s="65">
        <v>85270.53</v>
      </c>
      <c r="M15" s="65">
        <v>13737</v>
      </c>
      <c r="N15" s="61">
        <v>44351</v>
      </c>
      <c r="O15" s="60" t="s">
        <v>34</v>
      </c>
      <c r="P15" s="57"/>
      <c r="Q15" s="88"/>
      <c r="R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1</v>
      </c>
      <c r="C16" s="45" t="s">
        <v>149</v>
      </c>
      <c r="D16" s="65">
        <v>5536</v>
      </c>
      <c r="E16" s="63">
        <v>6989</v>
      </c>
      <c r="F16" s="76">
        <f t="shared" si="0"/>
        <v>-0.2078981256259837</v>
      </c>
      <c r="G16" s="65">
        <v>880</v>
      </c>
      <c r="H16" s="63" t="s">
        <v>30</v>
      </c>
      <c r="I16" s="63" t="s">
        <v>30</v>
      </c>
      <c r="J16" s="63">
        <v>11</v>
      </c>
      <c r="K16" s="63">
        <v>2</v>
      </c>
      <c r="L16" s="65">
        <v>22020</v>
      </c>
      <c r="M16" s="65">
        <v>3718</v>
      </c>
      <c r="N16" s="61">
        <v>44365</v>
      </c>
      <c r="O16" s="60" t="s">
        <v>31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5</v>
      </c>
      <c r="C17" s="45" t="s">
        <v>123</v>
      </c>
      <c r="D17" s="65">
        <v>5058.59</v>
      </c>
      <c r="E17" s="63">
        <v>4286.2</v>
      </c>
      <c r="F17" s="76">
        <f t="shared" si="0"/>
        <v>0.1802039102235081</v>
      </c>
      <c r="G17" s="65">
        <v>1030</v>
      </c>
      <c r="H17" s="63">
        <v>66</v>
      </c>
      <c r="I17" s="63">
        <f t="shared" ref="I17:I22" si="1">G17/H17</f>
        <v>15.606060606060606</v>
      </c>
      <c r="J17" s="63">
        <v>10</v>
      </c>
      <c r="K17" s="63">
        <v>4</v>
      </c>
      <c r="L17" s="65">
        <v>52267</v>
      </c>
      <c r="M17" s="65">
        <v>11862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>
        <v>2</v>
      </c>
      <c r="C18" s="45" t="s">
        <v>136</v>
      </c>
      <c r="D18" s="65">
        <v>5010.7700000000004</v>
      </c>
      <c r="E18" s="63">
        <v>5770.83</v>
      </c>
      <c r="F18" s="76">
        <f t="shared" si="0"/>
        <v>-0.13170722409081528</v>
      </c>
      <c r="G18" s="65">
        <v>1034</v>
      </c>
      <c r="H18" s="63">
        <v>71</v>
      </c>
      <c r="I18" s="63">
        <f t="shared" si="1"/>
        <v>14.56338028169014</v>
      </c>
      <c r="J18" s="63">
        <v>12</v>
      </c>
      <c r="K18" s="63">
        <v>3</v>
      </c>
      <c r="L18" s="65">
        <v>48104.52</v>
      </c>
      <c r="M18" s="65">
        <v>10490</v>
      </c>
      <c r="N18" s="61">
        <v>44358</v>
      </c>
      <c r="O18" s="60" t="s">
        <v>64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>
        <v>4</v>
      </c>
      <c r="C19" s="45" t="s">
        <v>111</v>
      </c>
      <c r="D19" s="65">
        <v>4761.45</v>
      </c>
      <c r="E19" s="63">
        <v>4344.78</v>
      </c>
      <c r="F19" s="76">
        <f t="shared" si="0"/>
        <v>9.5901288442682961E-2</v>
      </c>
      <c r="G19" s="65">
        <v>741</v>
      </c>
      <c r="H19" s="63">
        <v>39</v>
      </c>
      <c r="I19" s="63">
        <f t="shared" si="1"/>
        <v>19</v>
      </c>
      <c r="J19" s="63">
        <v>9</v>
      </c>
      <c r="K19" s="63">
        <v>5</v>
      </c>
      <c r="L19" s="65">
        <v>94577</v>
      </c>
      <c r="M19" s="65">
        <v>14971</v>
      </c>
      <c r="N19" s="61">
        <v>44344</v>
      </c>
      <c r="O19" s="60" t="s">
        <v>113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6</v>
      </c>
      <c r="C20" s="45" t="s">
        <v>148</v>
      </c>
      <c r="D20" s="65">
        <v>1387.15</v>
      </c>
      <c r="E20" s="63">
        <v>3918.96</v>
      </c>
      <c r="F20" s="76">
        <f t="shared" si="0"/>
        <v>-0.64604129667054522</v>
      </c>
      <c r="G20" s="65">
        <v>245</v>
      </c>
      <c r="H20" s="63">
        <v>43</v>
      </c>
      <c r="I20" s="63">
        <f t="shared" si="1"/>
        <v>5.6976744186046515</v>
      </c>
      <c r="J20" s="63">
        <v>12</v>
      </c>
      <c r="K20" s="63">
        <v>2</v>
      </c>
      <c r="L20" s="65">
        <v>7771.67</v>
      </c>
      <c r="M20" s="65">
        <v>1433</v>
      </c>
      <c r="N20" s="61">
        <v>44365</v>
      </c>
      <c r="O20" s="60" t="s">
        <v>37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 t="s">
        <v>56</v>
      </c>
      <c r="C21" s="45" t="s">
        <v>163</v>
      </c>
      <c r="D21" s="65">
        <v>1269.7</v>
      </c>
      <c r="E21" s="63" t="s">
        <v>30</v>
      </c>
      <c r="F21" s="63" t="s">
        <v>30</v>
      </c>
      <c r="G21" s="65">
        <v>197</v>
      </c>
      <c r="H21" s="63">
        <v>27</v>
      </c>
      <c r="I21" s="63">
        <f t="shared" si="1"/>
        <v>7.2962962962962967</v>
      </c>
      <c r="J21" s="63">
        <v>5</v>
      </c>
      <c r="K21" s="63">
        <v>1</v>
      </c>
      <c r="L21" s="65">
        <v>1269.7</v>
      </c>
      <c r="M21" s="65">
        <v>197</v>
      </c>
      <c r="N21" s="61">
        <v>44372</v>
      </c>
      <c r="O21" s="60" t="s">
        <v>49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9</v>
      </c>
      <c r="C22" s="45" t="s">
        <v>112</v>
      </c>
      <c r="D22" s="65">
        <v>918.49</v>
      </c>
      <c r="E22" s="63">
        <v>1183.75</v>
      </c>
      <c r="F22" s="76">
        <f>(D22-E22)/E22</f>
        <v>-0.22408447729672651</v>
      </c>
      <c r="G22" s="65">
        <v>145</v>
      </c>
      <c r="H22" s="63">
        <v>10</v>
      </c>
      <c r="I22" s="63">
        <f t="shared" si="1"/>
        <v>14.5</v>
      </c>
      <c r="J22" s="63">
        <v>3</v>
      </c>
      <c r="K22" s="63">
        <v>5</v>
      </c>
      <c r="L22" s="65">
        <v>22947</v>
      </c>
      <c r="M22" s="65">
        <v>3980</v>
      </c>
      <c r="N22" s="61">
        <v>44344</v>
      </c>
      <c r="O22" s="60" t="s">
        <v>32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88588.109999999986</v>
      </c>
      <c r="E23" s="58">
        <f t="shared" ref="E23:G23" si="2">SUM(E13:E22)</f>
        <v>31187.08</v>
      </c>
      <c r="F23" s="108">
        <f>(D23-E23)/E23</f>
        <v>1.8405387743899071</v>
      </c>
      <c r="G23" s="58">
        <f t="shared" si="2"/>
        <v>14630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8</v>
      </c>
      <c r="C25" s="78" t="s">
        <v>97</v>
      </c>
      <c r="D25" s="65">
        <v>911.84</v>
      </c>
      <c r="E25" s="63">
        <v>1523.8</v>
      </c>
      <c r="F25" s="76">
        <f>(D25-E25)/E25</f>
        <v>-0.40160126000787499</v>
      </c>
      <c r="G25" s="65">
        <v>186</v>
      </c>
      <c r="H25" s="63">
        <v>16</v>
      </c>
      <c r="I25" s="63">
        <f t="shared" ref="I25:I34" si="3">G25/H25</f>
        <v>11.625</v>
      </c>
      <c r="J25" s="63">
        <v>5</v>
      </c>
      <c r="K25" s="63">
        <v>6</v>
      </c>
      <c r="L25" s="65">
        <v>52935</v>
      </c>
      <c r="M25" s="65">
        <v>11438</v>
      </c>
      <c r="N25" s="61">
        <v>44337</v>
      </c>
      <c r="O25" s="60" t="s">
        <v>32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7</v>
      </c>
      <c r="C26" s="78" t="s">
        <v>145</v>
      </c>
      <c r="D26" s="65">
        <v>885.49</v>
      </c>
      <c r="E26" s="63">
        <v>1617.64</v>
      </c>
      <c r="F26" s="76">
        <f>(D26-E26)/E26</f>
        <v>-0.45260379318018845</v>
      </c>
      <c r="G26" s="65">
        <v>131</v>
      </c>
      <c r="H26" s="63">
        <v>16</v>
      </c>
      <c r="I26" s="63">
        <f t="shared" si="3"/>
        <v>8.1875</v>
      </c>
      <c r="J26" s="63">
        <v>7</v>
      </c>
      <c r="K26" s="63">
        <v>2</v>
      </c>
      <c r="L26" s="65">
        <v>5306.73</v>
      </c>
      <c r="M26" s="65">
        <v>972</v>
      </c>
      <c r="N26" s="61">
        <v>44365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66" t="s">
        <v>30</v>
      </c>
      <c r="C27" s="64" t="s">
        <v>48</v>
      </c>
      <c r="D27" s="65">
        <v>376</v>
      </c>
      <c r="E27" s="63" t="s">
        <v>30</v>
      </c>
      <c r="F27" s="63" t="s">
        <v>30</v>
      </c>
      <c r="G27" s="65">
        <v>64</v>
      </c>
      <c r="H27" s="63">
        <v>10</v>
      </c>
      <c r="I27" s="63">
        <f t="shared" si="3"/>
        <v>6.4</v>
      </c>
      <c r="J27" s="63">
        <v>2</v>
      </c>
      <c r="K27" s="63">
        <v>9</v>
      </c>
      <c r="L27" s="65">
        <v>27841.919999999998</v>
      </c>
      <c r="M27" s="65">
        <v>4903</v>
      </c>
      <c r="N27" s="61">
        <v>44316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12</v>
      </c>
      <c r="C28" s="45" t="s">
        <v>110</v>
      </c>
      <c r="D28" s="65">
        <v>298.79000000000002</v>
      </c>
      <c r="E28" s="63">
        <v>202.7</v>
      </c>
      <c r="F28" s="76">
        <f>(D28-E28)/E28</f>
        <v>0.47405032067094244</v>
      </c>
      <c r="G28" s="65">
        <v>44</v>
      </c>
      <c r="H28" s="63">
        <v>3</v>
      </c>
      <c r="I28" s="63">
        <f t="shared" si="3"/>
        <v>14.666666666666666</v>
      </c>
      <c r="J28" s="63">
        <v>1</v>
      </c>
      <c r="K28" s="63">
        <v>5</v>
      </c>
      <c r="L28" s="65">
        <v>8875.8799999999992</v>
      </c>
      <c r="M28" s="65">
        <v>1520</v>
      </c>
      <c r="N28" s="61">
        <v>44344</v>
      </c>
      <c r="O28" s="60" t="s">
        <v>27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66" t="s">
        <v>30</v>
      </c>
      <c r="C29" s="45" t="s">
        <v>162</v>
      </c>
      <c r="D29" s="65">
        <v>292.49</v>
      </c>
      <c r="E29" s="63" t="s">
        <v>30</v>
      </c>
      <c r="F29" s="63" t="s">
        <v>30</v>
      </c>
      <c r="G29" s="65">
        <v>71</v>
      </c>
      <c r="H29" s="63">
        <v>15</v>
      </c>
      <c r="I29" s="63">
        <f t="shared" si="3"/>
        <v>4.7333333333333334</v>
      </c>
      <c r="J29" s="63">
        <v>6</v>
      </c>
      <c r="K29" s="63">
        <v>2</v>
      </c>
      <c r="L29" s="65">
        <v>2432.41</v>
      </c>
      <c r="M29" s="65">
        <v>550</v>
      </c>
      <c r="N29" s="61">
        <v>44365</v>
      </c>
      <c r="O29" s="60" t="s">
        <v>49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66" t="s">
        <v>30</v>
      </c>
      <c r="C30" s="81" t="s">
        <v>77</v>
      </c>
      <c r="D30" s="65">
        <v>169</v>
      </c>
      <c r="E30" s="63" t="s">
        <v>30</v>
      </c>
      <c r="F30" s="63" t="s">
        <v>30</v>
      </c>
      <c r="G30" s="65">
        <v>34</v>
      </c>
      <c r="H30" s="63">
        <v>2</v>
      </c>
      <c r="I30" s="63">
        <f t="shared" si="3"/>
        <v>17</v>
      </c>
      <c r="J30" s="63">
        <v>2</v>
      </c>
      <c r="K30" s="63" t="s">
        <v>30</v>
      </c>
      <c r="L30" s="65">
        <v>15080</v>
      </c>
      <c r="M30" s="65">
        <v>2416</v>
      </c>
      <c r="N30" s="61">
        <v>44323</v>
      </c>
      <c r="O30" s="60" t="s">
        <v>33</v>
      </c>
      <c r="P30" s="57"/>
      <c r="Q30" s="88"/>
      <c r="R30" s="88"/>
      <c r="S30" s="88"/>
      <c r="T30" s="88"/>
      <c r="U30" s="88"/>
      <c r="V30" s="89"/>
      <c r="W30" s="90"/>
      <c r="X30" s="89"/>
      <c r="Y30" s="56"/>
      <c r="Z30" s="90"/>
    </row>
    <row r="31" spans="1:26" ht="25.35" customHeight="1">
      <c r="A31" s="59">
        <v>17</v>
      </c>
      <c r="B31" s="66" t="s">
        <v>30</v>
      </c>
      <c r="C31" s="78" t="s">
        <v>158</v>
      </c>
      <c r="D31" s="65">
        <v>162</v>
      </c>
      <c r="E31" s="63" t="s">
        <v>30</v>
      </c>
      <c r="F31" s="63" t="s">
        <v>30</v>
      </c>
      <c r="G31" s="65">
        <v>101</v>
      </c>
      <c r="H31" s="63">
        <v>7</v>
      </c>
      <c r="I31" s="63">
        <f t="shared" si="3"/>
        <v>14.428571428571429</v>
      </c>
      <c r="J31" s="63">
        <v>3</v>
      </c>
      <c r="K31" s="63" t="s">
        <v>30</v>
      </c>
      <c r="L31" s="65">
        <v>54371</v>
      </c>
      <c r="M31" s="65">
        <v>12610</v>
      </c>
      <c r="N31" s="61">
        <v>43861</v>
      </c>
      <c r="O31" s="60" t="s">
        <v>27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93">
        <v>11</v>
      </c>
      <c r="C32" s="45" t="s">
        <v>65</v>
      </c>
      <c r="D32" s="65">
        <v>140.1</v>
      </c>
      <c r="E32" s="63">
        <v>339.6</v>
      </c>
      <c r="F32" s="76">
        <f>(D32-E32)/E32</f>
        <v>-0.58745583038869265</v>
      </c>
      <c r="G32" s="65">
        <v>27</v>
      </c>
      <c r="H32" s="63">
        <v>3</v>
      </c>
      <c r="I32" s="63">
        <f t="shared" si="3"/>
        <v>9</v>
      </c>
      <c r="J32" s="63">
        <v>1</v>
      </c>
      <c r="K32" s="63">
        <v>8</v>
      </c>
      <c r="L32" s="65">
        <v>53353.24</v>
      </c>
      <c r="M32" s="65">
        <v>11034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15" customHeight="1">
      <c r="A33" s="59">
        <v>19</v>
      </c>
      <c r="B33" s="59">
        <v>19</v>
      </c>
      <c r="C33" s="82" t="s">
        <v>67</v>
      </c>
      <c r="D33" s="65">
        <v>133</v>
      </c>
      <c r="E33" s="63">
        <v>100</v>
      </c>
      <c r="F33" s="76">
        <f>(D33-E33)/E33</f>
        <v>0.33</v>
      </c>
      <c r="G33" s="65">
        <v>28</v>
      </c>
      <c r="H33" s="63">
        <v>3</v>
      </c>
      <c r="I33" s="63">
        <f t="shared" si="3"/>
        <v>9.3333333333333339</v>
      </c>
      <c r="J33" s="63">
        <v>2</v>
      </c>
      <c r="K33" s="63">
        <v>8</v>
      </c>
      <c r="L33" s="65">
        <v>23000</v>
      </c>
      <c r="M33" s="65">
        <v>4041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66" t="s">
        <v>30</v>
      </c>
      <c r="C34" s="45" t="s">
        <v>129</v>
      </c>
      <c r="D34" s="65">
        <v>104</v>
      </c>
      <c r="E34" s="63" t="s">
        <v>30</v>
      </c>
      <c r="F34" s="63" t="s">
        <v>30</v>
      </c>
      <c r="G34" s="65">
        <v>52</v>
      </c>
      <c r="H34" s="48">
        <v>5</v>
      </c>
      <c r="I34" s="63">
        <f t="shared" si="3"/>
        <v>10.4</v>
      </c>
      <c r="J34" s="63">
        <v>2</v>
      </c>
      <c r="K34" s="63" t="s">
        <v>30</v>
      </c>
      <c r="L34" s="65">
        <v>334143.03000000003</v>
      </c>
      <c r="M34" s="65">
        <v>71354</v>
      </c>
      <c r="N34" s="61">
        <v>43700</v>
      </c>
      <c r="O34" s="60" t="s">
        <v>64</v>
      </c>
      <c r="P34" s="57"/>
      <c r="R34" s="62"/>
      <c r="T34" s="57"/>
      <c r="U34" s="56"/>
      <c r="V34" s="56"/>
      <c r="W34" s="56"/>
      <c r="X34" s="56"/>
      <c r="Y34" s="56"/>
      <c r="Z34" s="57"/>
    </row>
    <row r="35" spans="1:26" ht="25.35" customHeight="1">
      <c r="A35" s="16"/>
      <c r="B35" s="16"/>
      <c r="C35" s="39" t="s">
        <v>76</v>
      </c>
      <c r="D35" s="58">
        <f>SUM(D23:D34)</f>
        <v>92060.819999999992</v>
      </c>
      <c r="E35" s="58">
        <f t="shared" ref="E35:G35" si="4">SUM(E23:E34)</f>
        <v>34970.82</v>
      </c>
      <c r="F35" s="108">
        <f t="shared" ref="F35" si="5">(D35-E35)/E35</f>
        <v>1.6325038989649083</v>
      </c>
      <c r="G35" s="58">
        <f t="shared" si="4"/>
        <v>15368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16</v>
      </c>
      <c r="B37" s="59">
        <v>16</v>
      </c>
      <c r="C37" s="92" t="s">
        <v>101</v>
      </c>
      <c r="D37" s="65">
        <v>102</v>
      </c>
      <c r="E37" s="65">
        <v>149.6</v>
      </c>
      <c r="F37" s="76">
        <f t="shared" ref="F37" si="6">(D37-E37)/E37</f>
        <v>-0.31818181818181818</v>
      </c>
      <c r="G37" s="65">
        <v>18</v>
      </c>
      <c r="H37" s="63" t="s">
        <v>30</v>
      </c>
      <c r="I37" s="63" t="s">
        <v>30</v>
      </c>
      <c r="J37" s="63">
        <v>1</v>
      </c>
      <c r="K37" s="63">
        <v>6</v>
      </c>
      <c r="L37" s="65">
        <v>4337.92</v>
      </c>
      <c r="M37" s="65">
        <v>840</v>
      </c>
      <c r="N37" s="61">
        <v>44330</v>
      </c>
      <c r="O37" s="60" t="s">
        <v>102</v>
      </c>
      <c r="P37" s="57"/>
      <c r="Q37" s="88"/>
      <c r="R37" s="88"/>
      <c r="S37" s="88"/>
      <c r="T37" s="88"/>
      <c r="U37" s="88"/>
      <c r="V37" s="89"/>
      <c r="W37" s="90"/>
      <c r="X37" s="89"/>
      <c r="Y37" s="90"/>
      <c r="Z37" s="56"/>
    </row>
    <row r="38" spans="1:26" ht="24.75" customHeight="1">
      <c r="A38" s="59">
        <v>21</v>
      </c>
      <c r="B38" s="93">
        <v>20</v>
      </c>
      <c r="C38" s="79" t="s">
        <v>46</v>
      </c>
      <c r="D38" s="65">
        <v>78.989999999999995</v>
      </c>
      <c r="E38" s="63">
        <v>94.5</v>
      </c>
      <c r="F38" s="76">
        <f>(D38-E38)/E38</f>
        <v>-0.16412698412698418</v>
      </c>
      <c r="G38" s="65">
        <v>18</v>
      </c>
      <c r="H38" s="48">
        <v>3</v>
      </c>
      <c r="I38" s="63">
        <f t="shared" ref="I38:I44" si="7">G38/H38</f>
        <v>6</v>
      </c>
      <c r="J38" s="63">
        <v>1</v>
      </c>
      <c r="K38" s="63">
        <v>9</v>
      </c>
      <c r="L38" s="65">
        <v>44069</v>
      </c>
      <c r="M38" s="65">
        <v>9160</v>
      </c>
      <c r="N38" s="61">
        <v>44316</v>
      </c>
      <c r="O38" s="60" t="s">
        <v>32</v>
      </c>
      <c r="P38" s="57"/>
      <c r="R38" s="62"/>
      <c r="T38" s="57"/>
      <c r="U38" s="56"/>
      <c r="V38" s="56"/>
      <c r="W38" s="56"/>
      <c r="X38" s="57"/>
      <c r="Y38" s="56"/>
      <c r="Z38" s="56"/>
    </row>
    <row r="39" spans="1:26" ht="25.35" customHeight="1">
      <c r="A39" s="59">
        <v>22</v>
      </c>
      <c r="B39" s="93">
        <v>17</v>
      </c>
      <c r="C39" s="45" t="s">
        <v>115</v>
      </c>
      <c r="D39" s="65">
        <v>35</v>
      </c>
      <c r="E39" s="65">
        <v>147.24</v>
      </c>
      <c r="F39" s="76">
        <f>(D39-E39)/E39</f>
        <v>-0.76229285520239065</v>
      </c>
      <c r="G39" s="65">
        <v>5</v>
      </c>
      <c r="H39" s="63">
        <v>2</v>
      </c>
      <c r="I39" s="63">
        <f t="shared" si="7"/>
        <v>2.5</v>
      </c>
      <c r="J39" s="63">
        <v>1</v>
      </c>
      <c r="K39" s="63">
        <v>5</v>
      </c>
      <c r="L39" s="65">
        <v>4162.3900000000003</v>
      </c>
      <c r="M39" s="65">
        <v>822</v>
      </c>
      <c r="N39" s="61">
        <v>44344</v>
      </c>
      <c r="O39" s="60" t="s">
        <v>116</v>
      </c>
      <c r="P39" s="57"/>
      <c r="Q39" s="88"/>
      <c r="R39" s="88"/>
      <c r="S39" s="88"/>
      <c r="T39" s="88"/>
      <c r="U39" s="88"/>
      <c r="V39" s="89"/>
      <c r="W39" s="90"/>
      <c r="X39" s="89"/>
      <c r="Y39" s="90"/>
      <c r="Z39" s="56"/>
    </row>
    <row r="40" spans="1:26" ht="25.35" customHeight="1">
      <c r="A40" s="59">
        <v>23</v>
      </c>
      <c r="B40" s="107">
        <v>21</v>
      </c>
      <c r="C40" s="82" t="s">
        <v>38</v>
      </c>
      <c r="D40" s="65">
        <v>31</v>
      </c>
      <c r="E40" s="63">
        <v>56</v>
      </c>
      <c r="F40" s="76">
        <f>(D40-E40)/E40</f>
        <v>-0.44642857142857145</v>
      </c>
      <c r="G40" s="65">
        <v>6</v>
      </c>
      <c r="H40" s="63">
        <v>1</v>
      </c>
      <c r="I40" s="63">
        <f t="shared" si="7"/>
        <v>6</v>
      </c>
      <c r="J40" s="63">
        <v>1</v>
      </c>
      <c r="K40" s="63" t="s">
        <v>30</v>
      </c>
      <c r="L40" s="65">
        <v>23129.42</v>
      </c>
      <c r="M40" s="65">
        <v>4186</v>
      </c>
      <c r="N40" s="61">
        <v>44316</v>
      </c>
      <c r="O40" s="60" t="s">
        <v>37</v>
      </c>
      <c r="P40" s="57"/>
      <c r="Q40" s="88"/>
      <c r="R40" s="88"/>
      <c r="S40" s="88"/>
      <c r="T40" s="88"/>
      <c r="U40" s="88"/>
      <c r="V40" s="89"/>
      <c r="W40" s="90"/>
      <c r="X40" s="89"/>
      <c r="Y40" s="56"/>
      <c r="Z40" s="90"/>
    </row>
    <row r="41" spans="1:26" ht="25.35" customHeight="1">
      <c r="A41" s="59">
        <v>24</v>
      </c>
      <c r="B41" s="66" t="s">
        <v>30</v>
      </c>
      <c r="C41" s="78" t="s">
        <v>104</v>
      </c>
      <c r="D41" s="65">
        <v>28</v>
      </c>
      <c r="E41" s="63" t="s">
        <v>30</v>
      </c>
      <c r="F41" s="63" t="s">
        <v>30</v>
      </c>
      <c r="G41" s="65">
        <v>5</v>
      </c>
      <c r="H41" s="63">
        <v>1</v>
      </c>
      <c r="I41" s="63">
        <f t="shared" si="7"/>
        <v>5</v>
      </c>
      <c r="J41" s="63">
        <v>1</v>
      </c>
      <c r="K41" s="63" t="s">
        <v>30</v>
      </c>
      <c r="L41" s="65">
        <v>5023.68</v>
      </c>
      <c r="M41" s="65">
        <v>802</v>
      </c>
      <c r="N41" s="61">
        <v>44337</v>
      </c>
      <c r="O41" s="60" t="s">
        <v>37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25</v>
      </c>
      <c r="B42" s="115">
        <v>26</v>
      </c>
      <c r="C42" s="78" t="s">
        <v>58</v>
      </c>
      <c r="D42" s="65">
        <v>14</v>
      </c>
      <c r="E42" s="63">
        <v>7</v>
      </c>
      <c r="F42" s="76">
        <f>(D42-E42)/E42</f>
        <v>1</v>
      </c>
      <c r="G42" s="65">
        <v>5</v>
      </c>
      <c r="H42" s="48">
        <v>1</v>
      </c>
      <c r="I42" s="63">
        <f t="shared" si="7"/>
        <v>5</v>
      </c>
      <c r="J42" s="63">
        <v>1</v>
      </c>
      <c r="K42" s="63" t="s">
        <v>30</v>
      </c>
      <c r="L42" s="65">
        <v>49207</v>
      </c>
      <c r="M42" s="65">
        <v>9176</v>
      </c>
      <c r="N42" s="61">
        <v>43805</v>
      </c>
      <c r="O42" s="60" t="s">
        <v>37</v>
      </c>
      <c r="P42" s="57"/>
      <c r="Q42" s="88"/>
      <c r="R42" s="88"/>
      <c r="S42" s="88"/>
      <c r="T42" s="88"/>
      <c r="U42" s="88"/>
      <c r="V42" s="88"/>
      <c r="W42" s="88"/>
      <c r="X42" s="89"/>
      <c r="Y42" s="56"/>
      <c r="Z42" s="90"/>
    </row>
    <row r="43" spans="1:26" ht="25.35" customHeight="1">
      <c r="A43" s="59">
        <v>26</v>
      </c>
      <c r="B43" s="59">
        <v>15</v>
      </c>
      <c r="C43" s="78" t="s">
        <v>137</v>
      </c>
      <c r="D43" s="65">
        <v>9</v>
      </c>
      <c r="E43" s="63">
        <v>150.6</v>
      </c>
      <c r="F43" s="76">
        <f>(D43-E43)/E43</f>
        <v>-0.94023904382470125</v>
      </c>
      <c r="G43" s="65">
        <v>3</v>
      </c>
      <c r="H43" s="63">
        <v>1</v>
      </c>
      <c r="I43" s="63">
        <f t="shared" si="7"/>
        <v>3</v>
      </c>
      <c r="J43" s="63">
        <v>1</v>
      </c>
      <c r="K43" s="63">
        <v>3</v>
      </c>
      <c r="L43" s="65">
        <v>5711.58</v>
      </c>
      <c r="M43" s="65">
        <v>999</v>
      </c>
      <c r="N43" s="61">
        <v>44358</v>
      </c>
      <c r="O43" s="60" t="s">
        <v>27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27</v>
      </c>
      <c r="B44" s="63" t="s">
        <v>30</v>
      </c>
      <c r="C44" s="78" t="s">
        <v>161</v>
      </c>
      <c r="D44" s="65">
        <v>8</v>
      </c>
      <c r="E44" s="63" t="s">
        <v>30</v>
      </c>
      <c r="F44" s="63" t="s">
        <v>30</v>
      </c>
      <c r="G44" s="65">
        <v>4</v>
      </c>
      <c r="H44" s="63">
        <v>1</v>
      </c>
      <c r="I44" s="63">
        <f t="shared" si="7"/>
        <v>4</v>
      </c>
      <c r="J44" s="63">
        <v>1</v>
      </c>
      <c r="K44" s="63" t="s">
        <v>30</v>
      </c>
      <c r="L44" s="65">
        <v>817056</v>
      </c>
      <c r="M44" s="65">
        <v>154613</v>
      </c>
      <c r="N44" s="61">
        <v>43665</v>
      </c>
      <c r="O44" s="60" t="s">
        <v>32</v>
      </c>
      <c r="P44" s="57"/>
      <c r="Q44" s="88"/>
      <c r="R44" s="88"/>
      <c r="S44" s="88"/>
      <c r="T44" s="88"/>
      <c r="U44" s="88"/>
      <c r="V44" s="89"/>
      <c r="W44" s="90"/>
      <c r="X44" s="89"/>
      <c r="Y44" s="56"/>
      <c r="Z44" s="91"/>
    </row>
    <row r="45" spans="1:26" ht="25.35" customHeight="1">
      <c r="A45" s="16"/>
      <c r="B45" s="16"/>
      <c r="C45" s="39" t="s">
        <v>164</v>
      </c>
      <c r="D45" s="58">
        <f>SUM(D35:D44)</f>
        <v>92366.81</v>
      </c>
      <c r="E45" s="58">
        <f t="shared" ref="E45:G45" si="8">SUM(E35:E44)</f>
        <v>35575.759999999995</v>
      </c>
      <c r="F45" s="108">
        <f t="shared" ref="F45" si="9">(D45-E45)/E45</f>
        <v>1.5963411603856112</v>
      </c>
      <c r="G45" s="58">
        <f t="shared" si="8"/>
        <v>15432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F488D-9223-4C69-8469-04E26BE3B7E4}">
  <dimension ref="A1:Z69"/>
  <sheetViews>
    <sheetView topLeftCell="A13" zoomScale="60" zoomScaleNormal="60" workbookViewId="0">
      <selection activeCell="A40" sqref="A40:XFD40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8.85546875" style="55"/>
    <col min="26" max="26" width="14.85546875" style="55" customWidth="1"/>
    <col min="27" max="16384" width="8.85546875" style="55"/>
  </cols>
  <sheetData>
    <row r="1" spans="1:26" ht="19.5" customHeight="1">
      <c r="E1" s="2" t="s">
        <v>152</v>
      </c>
      <c r="F1" s="2"/>
      <c r="G1" s="2"/>
      <c r="H1" s="2"/>
      <c r="I1" s="2"/>
    </row>
    <row r="2" spans="1:26" ht="19.5" customHeight="1">
      <c r="E2" s="2" t="s">
        <v>153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150</v>
      </c>
      <c r="E6" s="4" t="s">
        <v>132</v>
      </c>
      <c r="F6" s="131"/>
      <c r="G6" s="4" t="s">
        <v>150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09"/>
      <c r="E9" s="109"/>
      <c r="F9" s="130" t="s">
        <v>15</v>
      </c>
      <c r="G9" s="109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Z9" s="57"/>
    </row>
    <row r="10" spans="1:26">
      <c r="A10" s="134"/>
      <c r="B10" s="134"/>
      <c r="C10" s="131"/>
      <c r="D10" s="110" t="s">
        <v>151</v>
      </c>
      <c r="E10" s="110" t="s">
        <v>133</v>
      </c>
      <c r="F10" s="131"/>
      <c r="G10" s="110" t="s">
        <v>151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Z10" s="57"/>
    </row>
    <row r="11" spans="1:26">
      <c r="A11" s="134"/>
      <c r="B11" s="134"/>
      <c r="C11" s="131"/>
      <c r="D11" s="110" t="s">
        <v>14</v>
      </c>
      <c r="E11" s="4" t="s">
        <v>14</v>
      </c>
      <c r="F11" s="131"/>
      <c r="G11" s="110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Z11" s="57"/>
    </row>
    <row r="12" spans="1:26" ht="15.6" customHeight="1" thickBot="1">
      <c r="A12" s="134"/>
      <c r="B12" s="135"/>
      <c r="C12" s="132"/>
      <c r="D12" s="111"/>
      <c r="E12" s="5" t="s">
        <v>2</v>
      </c>
      <c r="F12" s="132"/>
      <c r="G12" s="111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Z12" s="90"/>
    </row>
    <row r="13" spans="1:26" ht="25.35" customHeight="1">
      <c r="A13" s="59">
        <v>1</v>
      </c>
      <c r="B13" s="59" t="s">
        <v>56</v>
      </c>
      <c r="C13" s="45" t="s">
        <v>149</v>
      </c>
      <c r="D13" s="65">
        <v>6989</v>
      </c>
      <c r="E13" s="63" t="s">
        <v>30</v>
      </c>
      <c r="F13" s="63" t="s">
        <v>30</v>
      </c>
      <c r="G13" s="65">
        <v>1016</v>
      </c>
      <c r="H13" s="63" t="s">
        <v>30</v>
      </c>
      <c r="I13" s="63" t="s">
        <v>30</v>
      </c>
      <c r="J13" s="63">
        <v>11</v>
      </c>
      <c r="K13" s="63">
        <v>1</v>
      </c>
      <c r="L13" s="65">
        <v>7643</v>
      </c>
      <c r="M13" s="65">
        <v>1124</v>
      </c>
      <c r="N13" s="61">
        <v>44365</v>
      </c>
      <c r="O13" s="60" t="s">
        <v>31</v>
      </c>
      <c r="P13" s="57"/>
      <c r="Q13" s="88"/>
      <c r="R13" s="88"/>
      <c r="S13" s="88"/>
      <c r="T13" s="88"/>
      <c r="U13" s="88"/>
      <c r="V13" s="89"/>
      <c r="W13" s="90"/>
      <c r="X13" s="89"/>
      <c r="Y13" s="56"/>
      <c r="Z13" s="90"/>
    </row>
    <row r="14" spans="1:26" ht="25.35" customHeight="1">
      <c r="A14" s="59">
        <v>2</v>
      </c>
      <c r="B14" s="59">
        <v>2</v>
      </c>
      <c r="C14" s="45" t="s">
        <v>136</v>
      </c>
      <c r="D14" s="65">
        <v>5770.83</v>
      </c>
      <c r="E14" s="63">
        <v>17561.34</v>
      </c>
      <c r="F14" s="76">
        <f>(D14-E14)/E14</f>
        <v>-0.67139011032187745</v>
      </c>
      <c r="G14" s="65">
        <v>1186</v>
      </c>
      <c r="H14" s="63">
        <v>108</v>
      </c>
      <c r="I14" s="63">
        <f t="shared" ref="I14:I22" si="0">G14/H14</f>
        <v>10.981481481481481</v>
      </c>
      <c r="J14" s="63">
        <v>14</v>
      </c>
      <c r="K14" s="63">
        <v>2</v>
      </c>
      <c r="L14" s="65">
        <v>35821.089999999997</v>
      </c>
      <c r="M14" s="65">
        <v>7799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89"/>
      <c r="Y14" s="56"/>
      <c r="Z14" s="90"/>
    </row>
    <row r="15" spans="1:26" ht="25.35" customHeight="1">
      <c r="A15" s="59">
        <v>3</v>
      </c>
      <c r="B15" s="59">
        <v>1</v>
      </c>
      <c r="C15" s="45" t="s">
        <v>127</v>
      </c>
      <c r="D15" s="65">
        <v>4693.5600000000004</v>
      </c>
      <c r="E15" s="63">
        <v>20907.89</v>
      </c>
      <c r="F15" s="76">
        <f>(D15-E15)/E15</f>
        <v>-0.7755124979134671</v>
      </c>
      <c r="G15" s="65">
        <v>714</v>
      </c>
      <c r="H15" s="63">
        <v>69</v>
      </c>
      <c r="I15" s="63">
        <f t="shared" si="0"/>
        <v>10.347826086956522</v>
      </c>
      <c r="J15" s="63">
        <v>9</v>
      </c>
      <c r="K15" s="63">
        <v>3</v>
      </c>
      <c r="L15" s="65">
        <v>72874.45</v>
      </c>
      <c r="M15" s="65">
        <v>11581</v>
      </c>
      <c r="N15" s="61">
        <v>44351</v>
      </c>
      <c r="O15" s="60" t="s">
        <v>34</v>
      </c>
      <c r="P15" s="57"/>
      <c r="Q15" s="88"/>
      <c r="R15" s="88"/>
      <c r="S15" s="88"/>
      <c r="T15" s="88"/>
      <c r="U15" s="88"/>
      <c r="V15" s="89"/>
      <c r="W15" s="90"/>
      <c r="X15" s="89"/>
      <c r="Y15" s="56"/>
      <c r="Z15" s="90"/>
    </row>
    <row r="16" spans="1:26" ht="25.35" customHeight="1">
      <c r="A16" s="59">
        <v>4</v>
      </c>
      <c r="B16" s="59">
        <v>4</v>
      </c>
      <c r="C16" s="45" t="s">
        <v>111</v>
      </c>
      <c r="D16" s="65">
        <v>4344.78</v>
      </c>
      <c r="E16" s="63">
        <v>11445.07</v>
      </c>
      <c r="F16" s="76">
        <f>(D16-E16)/E16</f>
        <v>-0.62037977924119292</v>
      </c>
      <c r="G16" s="65">
        <v>686</v>
      </c>
      <c r="H16" s="63">
        <v>73</v>
      </c>
      <c r="I16" s="63">
        <f t="shared" si="0"/>
        <v>9.3972602739726021</v>
      </c>
      <c r="J16" s="63">
        <v>9</v>
      </c>
      <c r="K16" s="63">
        <v>4</v>
      </c>
      <c r="L16" s="65">
        <v>82869</v>
      </c>
      <c r="M16" s="65">
        <v>12751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89"/>
      <c r="Y16" s="56"/>
      <c r="Z16" s="90"/>
    </row>
    <row r="17" spans="1:26" ht="25.35" customHeight="1">
      <c r="A17" s="59">
        <v>5</v>
      </c>
      <c r="B17" s="59">
        <v>3</v>
      </c>
      <c r="C17" s="45" t="s">
        <v>123</v>
      </c>
      <c r="D17" s="65">
        <v>4286.2</v>
      </c>
      <c r="E17" s="63">
        <v>12572.27</v>
      </c>
      <c r="F17" s="76">
        <f>(D17-E17)/E17</f>
        <v>-0.6590750914512653</v>
      </c>
      <c r="G17" s="65">
        <v>894</v>
      </c>
      <c r="H17" s="63">
        <v>87</v>
      </c>
      <c r="I17" s="63">
        <f t="shared" si="0"/>
        <v>10.275862068965518</v>
      </c>
      <c r="J17" s="63">
        <v>13</v>
      </c>
      <c r="K17" s="63">
        <v>3</v>
      </c>
      <c r="L17" s="65">
        <v>41160</v>
      </c>
      <c r="M17" s="65">
        <v>9325</v>
      </c>
      <c r="N17" s="61">
        <v>44351</v>
      </c>
      <c r="O17" s="60" t="s">
        <v>47</v>
      </c>
      <c r="P17" s="57"/>
      <c r="Q17" s="88"/>
      <c r="R17" s="88"/>
      <c r="S17" s="88"/>
      <c r="T17" s="88"/>
      <c r="U17" s="88"/>
      <c r="V17" s="89"/>
      <c r="W17" s="90"/>
      <c r="X17" s="89"/>
      <c r="Y17" s="56"/>
      <c r="Z17" s="90"/>
    </row>
    <row r="18" spans="1:26" ht="25.35" customHeight="1">
      <c r="A18" s="59">
        <v>6</v>
      </c>
      <c r="B18" s="59" t="s">
        <v>56</v>
      </c>
      <c r="C18" s="45" t="s">
        <v>148</v>
      </c>
      <c r="D18" s="65">
        <v>3918.96</v>
      </c>
      <c r="E18" s="63" t="s">
        <v>30</v>
      </c>
      <c r="F18" s="63" t="s">
        <v>30</v>
      </c>
      <c r="G18" s="65">
        <v>666</v>
      </c>
      <c r="H18" s="63">
        <v>52</v>
      </c>
      <c r="I18" s="63">
        <f t="shared" si="0"/>
        <v>12.807692307692308</v>
      </c>
      <c r="J18" s="63">
        <v>13</v>
      </c>
      <c r="K18" s="63">
        <v>1</v>
      </c>
      <c r="L18" s="65">
        <v>3918.96</v>
      </c>
      <c r="M18" s="65">
        <v>666</v>
      </c>
      <c r="N18" s="61">
        <v>44365</v>
      </c>
      <c r="O18" s="60" t="s">
        <v>37</v>
      </c>
      <c r="P18" s="57"/>
      <c r="Q18" s="88"/>
      <c r="R18" s="88"/>
      <c r="S18" s="88"/>
      <c r="T18" s="88"/>
      <c r="U18" s="88"/>
      <c r="V18" s="89"/>
      <c r="W18" s="90"/>
      <c r="X18" s="89"/>
      <c r="Y18" s="56"/>
      <c r="Z18" s="90"/>
    </row>
    <row r="19" spans="1:26" ht="25.35" customHeight="1">
      <c r="A19" s="59">
        <v>7</v>
      </c>
      <c r="B19" s="59" t="s">
        <v>56</v>
      </c>
      <c r="C19" s="45" t="s">
        <v>145</v>
      </c>
      <c r="D19" s="65">
        <v>1617.64</v>
      </c>
      <c r="E19" s="63" t="s">
        <v>30</v>
      </c>
      <c r="F19" s="63" t="s">
        <v>30</v>
      </c>
      <c r="G19" s="65">
        <v>261</v>
      </c>
      <c r="H19" s="63">
        <v>68</v>
      </c>
      <c r="I19" s="63">
        <f t="shared" si="0"/>
        <v>3.8382352941176472</v>
      </c>
      <c r="J19" s="63">
        <v>13</v>
      </c>
      <c r="K19" s="63">
        <v>1</v>
      </c>
      <c r="L19" s="65">
        <v>1617.64</v>
      </c>
      <c r="M19" s="65">
        <v>261</v>
      </c>
      <c r="N19" s="61">
        <v>44365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56"/>
      <c r="Z19" s="90"/>
    </row>
    <row r="20" spans="1:26" ht="25.35" customHeight="1">
      <c r="A20" s="59">
        <v>8</v>
      </c>
      <c r="B20" s="59">
        <v>5</v>
      </c>
      <c r="C20" s="45" t="s">
        <v>97</v>
      </c>
      <c r="D20" s="65">
        <v>1523.8</v>
      </c>
      <c r="E20" s="63">
        <v>4744.0200000000004</v>
      </c>
      <c r="F20" s="76">
        <f>(D20-E20)/E20</f>
        <v>-0.67879562059181875</v>
      </c>
      <c r="G20" s="65">
        <v>309</v>
      </c>
      <c r="H20" s="63">
        <v>41</v>
      </c>
      <c r="I20" s="63">
        <f t="shared" si="0"/>
        <v>7.5365853658536581</v>
      </c>
      <c r="J20" s="63">
        <v>8</v>
      </c>
      <c r="K20" s="63">
        <v>5</v>
      </c>
      <c r="L20" s="65">
        <v>50167</v>
      </c>
      <c r="M20" s="65">
        <v>10807</v>
      </c>
      <c r="N20" s="61">
        <v>44337</v>
      </c>
      <c r="O20" s="60" t="s">
        <v>32</v>
      </c>
      <c r="P20" s="57"/>
      <c r="Q20" s="88"/>
      <c r="R20" s="88"/>
      <c r="S20" s="88"/>
      <c r="T20" s="88"/>
      <c r="U20" s="88"/>
      <c r="V20" s="89"/>
      <c r="W20" s="90"/>
      <c r="X20" s="89"/>
      <c r="Y20" s="56"/>
      <c r="Z20" s="90"/>
    </row>
    <row r="21" spans="1:26" ht="25.35" customHeight="1">
      <c r="A21" s="59">
        <v>9</v>
      </c>
      <c r="B21" s="59">
        <v>6</v>
      </c>
      <c r="C21" s="45" t="s">
        <v>112</v>
      </c>
      <c r="D21" s="65">
        <v>1183.75</v>
      </c>
      <c r="E21" s="63">
        <v>3420.88</v>
      </c>
      <c r="F21" s="76">
        <f>(D21-E21)/E21</f>
        <v>-0.65396330768691102</v>
      </c>
      <c r="G21" s="65">
        <v>190</v>
      </c>
      <c r="H21" s="63">
        <v>23</v>
      </c>
      <c r="I21" s="63">
        <f t="shared" si="0"/>
        <v>8.2608695652173907</v>
      </c>
      <c r="J21" s="63">
        <v>6</v>
      </c>
      <c r="K21" s="63">
        <v>4</v>
      </c>
      <c r="L21" s="65">
        <v>20462</v>
      </c>
      <c r="M21" s="65">
        <v>3515</v>
      </c>
      <c r="N21" s="61">
        <v>44344</v>
      </c>
      <c r="O21" s="60" t="s">
        <v>32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8</v>
      </c>
      <c r="C22" s="45" t="s">
        <v>82</v>
      </c>
      <c r="D22" s="65">
        <v>355.28</v>
      </c>
      <c r="E22" s="63">
        <v>1913.23</v>
      </c>
      <c r="F22" s="76">
        <f>(D22-E22)/E22</f>
        <v>-0.81430355994835957</v>
      </c>
      <c r="G22" s="65">
        <v>54</v>
      </c>
      <c r="H22" s="63">
        <v>12</v>
      </c>
      <c r="I22" s="63">
        <f t="shared" si="0"/>
        <v>4.5</v>
      </c>
      <c r="J22" s="63">
        <v>5</v>
      </c>
      <c r="K22" s="63">
        <v>6</v>
      </c>
      <c r="L22" s="65">
        <v>49748.69</v>
      </c>
      <c r="M22" s="65">
        <v>7800</v>
      </c>
      <c r="N22" s="61">
        <v>44330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34683.799999999996</v>
      </c>
      <c r="E23" s="58">
        <f t="shared" ref="E23:G23" si="1">SUM(E13:E22)</f>
        <v>72564.7</v>
      </c>
      <c r="F23" s="108">
        <f>(D23-E23)/E23</f>
        <v>-0.52202930626048205</v>
      </c>
      <c r="G23" s="58">
        <f t="shared" si="1"/>
        <v>5976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10</v>
      </c>
      <c r="C25" s="45" t="s">
        <v>65</v>
      </c>
      <c r="D25" s="65">
        <v>339.6</v>
      </c>
      <c r="E25" s="63">
        <v>930.71</v>
      </c>
      <c r="F25" s="76">
        <f t="shared" ref="F25:F35" si="2">(D25-E25)/E25</f>
        <v>-0.63511727605806323</v>
      </c>
      <c r="G25" s="65">
        <v>64</v>
      </c>
      <c r="H25" s="63">
        <v>14</v>
      </c>
      <c r="I25" s="63">
        <f>G25/H25</f>
        <v>4.5714285714285712</v>
      </c>
      <c r="J25" s="63">
        <v>3</v>
      </c>
      <c r="K25" s="63">
        <v>7</v>
      </c>
      <c r="L25" s="65">
        <v>52771.69</v>
      </c>
      <c r="M25" s="65">
        <v>10911</v>
      </c>
      <c r="N25" s="61">
        <v>44323</v>
      </c>
      <c r="O25" s="60" t="s">
        <v>34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11</v>
      </c>
      <c r="C26" s="45" t="s">
        <v>110</v>
      </c>
      <c r="D26" s="65">
        <v>202.7</v>
      </c>
      <c r="E26" s="63">
        <v>826</v>
      </c>
      <c r="F26" s="76">
        <f t="shared" si="2"/>
        <v>-0.75460048426150117</v>
      </c>
      <c r="G26" s="65">
        <v>35</v>
      </c>
      <c r="H26" s="63">
        <v>6</v>
      </c>
      <c r="I26" s="63">
        <f>G26/H26</f>
        <v>5.833333333333333</v>
      </c>
      <c r="J26" s="63">
        <v>2</v>
      </c>
      <c r="K26" s="63">
        <v>4</v>
      </c>
      <c r="L26" s="65">
        <v>8344.4</v>
      </c>
      <c r="M26" s="65">
        <v>1427</v>
      </c>
      <c r="N26" s="61">
        <v>44344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24</v>
      </c>
      <c r="C27" s="64" t="s">
        <v>41</v>
      </c>
      <c r="D27" s="65">
        <v>182</v>
      </c>
      <c r="E27" s="63">
        <v>42.75</v>
      </c>
      <c r="F27" s="76">
        <f t="shared" si="2"/>
        <v>3.257309941520468</v>
      </c>
      <c r="G27" s="65">
        <v>118</v>
      </c>
      <c r="H27" s="63">
        <v>7</v>
      </c>
      <c r="I27" s="63">
        <f>G27/H27</f>
        <v>16.857142857142858</v>
      </c>
      <c r="J27" s="63">
        <v>3</v>
      </c>
      <c r="K27" s="63" t="s">
        <v>30</v>
      </c>
      <c r="L27" s="65">
        <v>66751.37</v>
      </c>
      <c r="M27" s="65">
        <v>14455</v>
      </c>
      <c r="N27" s="61">
        <v>44113</v>
      </c>
      <c r="O27" s="60" t="s">
        <v>27</v>
      </c>
      <c r="P27" s="57"/>
      <c r="Q27" s="88"/>
      <c r="R27" s="88"/>
      <c r="S27" s="88"/>
      <c r="T27" s="88"/>
      <c r="U27" s="88"/>
      <c r="V27" s="89"/>
      <c r="W27" s="90"/>
      <c r="X27" s="89"/>
      <c r="Y27" s="56"/>
      <c r="Z27" s="90"/>
    </row>
    <row r="28" spans="1:26" ht="25.35" customHeight="1">
      <c r="A28" s="59">
        <v>14</v>
      </c>
      <c r="B28" s="59">
        <v>9</v>
      </c>
      <c r="C28" s="45" t="s">
        <v>98</v>
      </c>
      <c r="D28" s="65">
        <v>160</v>
      </c>
      <c r="E28" s="63">
        <v>1035</v>
      </c>
      <c r="F28" s="76">
        <f t="shared" si="2"/>
        <v>-0.84541062801932365</v>
      </c>
      <c r="G28" s="65">
        <v>23</v>
      </c>
      <c r="H28" s="63" t="s">
        <v>30</v>
      </c>
      <c r="I28" s="63" t="s">
        <v>30</v>
      </c>
      <c r="J28" s="63">
        <v>2</v>
      </c>
      <c r="K28" s="63">
        <v>5</v>
      </c>
      <c r="L28" s="65">
        <v>14203</v>
      </c>
      <c r="M28" s="65">
        <v>2267</v>
      </c>
      <c r="N28" s="61">
        <v>44337</v>
      </c>
      <c r="O28" s="77" t="s">
        <v>31</v>
      </c>
      <c r="P28" s="57"/>
      <c r="Q28" s="88"/>
      <c r="R28" s="88"/>
      <c r="S28" s="88"/>
      <c r="T28" s="88"/>
      <c r="U28" s="88"/>
      <c r="V28" s="89"/>
      <c r="W28" s="90"/>
      <c r="X28" s="89"/>
      <c r="Y28" s="56"/>
      <c r="Z28" s="90"/>
    </row>
    <row r="29" spans="1:26" ht="25.35" customHeight="1">
      <c r="A29" s="59">
        <v>15</v>
      </c>
      <c r="B29" s="59">
        <v>7</v>
      </c>
      <c r="C29" s="45" t="s">
        <v>137</v>
      </c>
      <c r="D29" s="65">
        <v>150.6</v>
      </c>
      <c r="E29" s="63">
        <v>3394.62</v>
      </c>
      <c r="F29" s="76">
        <f t="shared" si="2"/>
        <v>-0.95563568234441565</v>
      </c>
      <c r="G29" s="65">
        <v>27</v>
      </c>
      <c r="H29" s="63">
        <v>11</v>
      </c>
      <c r="I29" s="63">
        <f>G29/H29</f>
        <v>2.4545454545454546</v>
      </c>
      <c r="J29" s="63">
        <v>7</v>
      </c>
      <c r="K29" s="63">
        <v>2</v>
      </c>
      <c r="L29" s="65">
        <v>5321.58</v>
      </c>
      <c r="M29" s="65">
        <v>895</v>
      </c>
      <c r="N29" s="61">
        <v>44358</v>
      </c>
      <c r="O29" s="60" t="s">
        <v>27</v>
      </c>
      <c r="P29" s="57"/>
      <c r="Q29" s="88"/>
      <c r="R29" s="88"/>
      <c r="S29" s="88"/>
      <c r="T29" s="88"/>
      <c r="U29" s="88"/>
      <c r="V29" s="89"/>
      <c r="W29" s="90"/>
      <c r="X29" s="89"/>
      <c r="Y29" s="56"/>
      <c r="Z29" s="90"/>
    </row>
    <row r="30" spans="1:26" ht="25.35" customHeight="1">
      <c r="A30" s="59">
        <v>16</v>
      </c>
      <c r="B30" s="107">
        <v>20</v>
      </c>
      <c r="C30" s="92" t="s">
        <v>101</v>
      </c>
      <c r="D30" s="65">
        <v>149.6</v>
      </c>
      <c r="E30" s="63">
        <v>154</v>
      </c>
      <c r="F30" s="76">
        <f t="shared" si="2"/>
        <v>-2.8571428571428609E-2</v>
      </c>
      <c r="G30" s="65">
        <v>27</v>
      </c>
      <c r="H30" s="63" t="s">
        <v>30</v>
      </c>
      <c r="I30" s="63" t="s">
        <v>30</v>
      </c>
      <c r="J30" s="63">
        <v>3</v>
      </c>
      <c r="K30" s="63">
        <v>6</v>
      </c>
      <c r="L30" s="65">
        <v>4087.92</v>
      </c>
      <c r="M30" s="65">
        <v>798</v>
      </c>
      <c r="N30" s="61">
        <v>44330</v>
      </c>
      <c r="O30" s="60" t="s">
        <v>102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59">
        <v>16</v>
      </c>
      <c r="C31" s="78" t="s">
        <v>115</v>
      </c>
      <c r="D31" s="65">
        <v>147.24</v>
      </c>
      <c r="E31" s="65">
        <v>336.1</v>
      </c>
      <c r="F31" s="76">
        <f t="shared" si="2"/>
        <v>-0.56191609639988094</v>
      </c>
      <c r="G31" s="65">
        <v>27</v>
      </c>
      <c r="H31" s="63">
        <v>5</v>
      </c>
      <c r="I31" s="63">
        <f>G31/H31</f>
        <v>5.4</v>
      </c>
      <c r="J31" s="63">
        <v>2</v>
      </c>
      <c r="K31" s="63">
        <v>4</v>
      </c>
      <c r="L31" s="65">
        <v>4000.29</v>
      </c>
      <c r="M31" s="65">
        <v>798</v>
      </c>
      <c r="N31" s="61">
        <v>44344</v>
      </c>
      <c r="O31" s="60" t="s">
        <v>116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59">
        <v>14</v>
      </c>
      <c r="C32" s="45" t="s">
        <v>66</v>
      </c>
      <c r="D32" s="65">
        <v>105.58</v>
      </c>
      <c r="E32" s="63">
        <v>467.1</v>
      </c>
      <c r="F32" s="76">
        <f t="shared" si="2"/>
        <v>-0.77396703061442951</v>
      </c>
      <c r="G32" s="65">
        <v>19</v>
      </c>
      <c r="H32" s="63">
        <v>5</v>
      </c>
      <c r="I32" s="63">
        <f>G32/H32</f>
        <v>3.8</v>
      </c>
      <c r="J32" s="63">
        <v>2</v>
      </c>
      <c r="K32" s="63">
        <v>7</v>
      </c>
      <c r="L32" s="65">
        <v>25746.98</v>
      </c>
      <c r="M32" s="65">
        <v>4289</v>
      </c>
      <c r="N32" s="61">
        <v>44323</v>
      </c>
      <c r="O32" s="60" t="s">
        <v>34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59">
        <v>17</v>
      </c>
      <c r="C33" s="82" t="s">
        <v>67</v>
      </c>
      <c r="D33" s="65">
        <v>100</v>
      </c>
      <c r="E33" s="63">
        <v>317.5</v>
      </c>
      <c r="F33" s="76">
        <f t="shared" si="2"/>
        <v>-0.68503937007874016</v>
      </c>
      <c r="G33" s="65">
        <v>20</v>
      </c>
      <c r="H33" s="63">
        <v>2</v>
      </c>
      <c r="I33" s="63">
        <f>G33/H33</f>
        <v>10</v>
      </c>
      <c r="J33" s="63">
        <v>1</v>
      </c>
      <c r="K33" s="63">
        <v>7</v>
      </c>
      <c r="L33" s="65">
        <v>22709</v>
      </c>
      <c r="M33" s="65">
        <v>3983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56"/>
      <c r="Z33" s="90"/>
    </row>
    <row r="34" spans="1:26" ht="25.35" customHeight="1">
      <c r="A34" s="59">
        <v>20</v>
      </c>
      <c r="B34" s="59">
        <v>15</v>
      </c>
      <c r="C34" s="80" t="s">
        <v>46</v>
      </c>
      <c r="D34" s="65">
        <v>94.5</v>
      </c>
      <c r="E34" s="63">
        <v>362.83</v>
      </c>
      <c r="F34" s="76">
        <f t="shared" si="2"/>
        <v>-0.73954744646253068</v>
      </c>
      <c r="G34" s="65">
        <v>20</v>
      </c>
      <c r="H34" s="48">
        <v>4</v>
      </c>
      <c r="I34" s="63">
        <f>G34/H34</f>
        <v>5</v>
      </c>
      <c r="J34" s="63">
        <v>2</v>
      </c>
      <c r="K34" s="63">
        <v>8</v>
      </c>
      <c r="L34" s="65">
        <v>43929</v>
      </c>
      <c r="M34" s="65">
        <v>9128</v>
      </c>
      <c r="N34" s="61">
        <v>44316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36315.619999999988</v>
      </c>
      <c r="E35" s="58">
        <f t="shared" ref="E35:G35" si="3">SUM(E23:E34)</f>
        <v>80431.310000000012</v>
      </c>
      <c r="F35" s="108">
        <f t="shared" si="2"/>
        <v>-0.54848901503655745</v>
      </c>
      <c r="G35" s="58">
        <f t="shared" si="3"/>
        <v>6356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82" t="s">
        <v>38</v>
      </c>
      <c r="D37" s="65">
        <v>56</v>
      </c>
      <c r="E37" s="63" t="s">
        <v>30</v>
      </c>
      <c r="F37" s="63" t="s">
        <v>30</v>
      </c>
      <c r="G37" s="65">
        <v>8</v>
      </c>
      <c r="H37" s="63">
        <v>2</v>
      </c>
      <c r="I37" s="63">
        <f t="shared" ref="I37:I42" si="4">G37/H37</f>
        <v>4</v>
      </c>
      <c r="J37" s="63">
        <v>1</v>
      </c>
      <c r="K37" s="63" t="s">
        <v>30</v>
      </c>
      <c r="L37" s="65">
        <v>22833.82</v>
      </c>
      <c r="M37" s="65">
        <v>4115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8"/>
      <c r="W37" s="88"/>
      <c r="X37" s="89"/>
      <c r="Y37" s="56"/>
      <c r="Z37" s="90"/>
    </row>
    <row r="38" spans="1:26" ht="25.35" customHeight="1">
      <c r="A38" s="59">
        <v>22</v>
      </c>
      <c r="B38" s="93">
        <v>12</v>
      </c>
      <c r="C38" s="45" t="s">
        <v>128</v>
      </c>
      <c r="D38" s="65">
        <v>44.44</v>
      </c>
      <c r="E38" s="63">
        <v>667.99</v>
      </c>
      <c r="F38" s="76">
        <f>(D38-E38)/E38</f>
        <v>-0.93347205796493948</v>
      </c>
      <c r="G38" s="65">
        <v>7</v>
      </c>
      <c r="H38" s="63">
        <v>2</v>
      </c>
      <c r="I38" s="63">
        <f t="shared" si="4"/>
        <v>3.5</v>
      </c>
      <c r="J38" s="63">
        <v>1</v>
      </c>
      <c r="K38" s="63">
        <v>3</v>
      </c>
      <c r="L38" s="65">
        <v>3255.5</v>
      </c>
      <c r="M38" s="65">
        <v>574</v>
      </c>
      <c r="N38" s="61">
        <v>44351</v>
      </c>
      <c r="O38" s="60" t="s">
        <v>27</v>
      </c>
      <c r="P38" s="57"/>
      <c r="Q38" s="88"/>
      <c r="R38" s="88"/>
      <c r="S38" s="88"/>
      <c r="T38" s="88"/>
      <c r="U38" s="88"/>
      <c r="V38" s="88"/>
      <c r="W38" s="88"/>
      <c r="X38" s="89"/>
      <c r="Y38" s="56"/>
      <c r="Z38" s="90"/>
    </row>
    <row r="39" spans="1:26" ht="25.35" customHeight="1">
      <c r="A39" s="59">
        <v>23</v>
      </c>
      <c r="B39" s="66" t="s">
        <v>30</v>
      </c>
      <c r="C39" s="92" t="s">
        <v>147</v>
      </c>
      <c r="D39" s="65">
        <v>36</v>
      </c>
      <c r="E39" s="63" t="s">
        <v>30</v>
      </c>
      <c r="F39" s="63" t="s">
        <v>30</v>
      </c>
      <c r="G39" s="65">
        <v>18</v>
      </c>
      <c r="H39" s="48">
        <v>4</v>
      </c>
      <c r="I39" s="63">
        <f t="shared" si="4"/>
        <v>4.5</v>
      </c>
      <c r="J39" s="63">
        <v>2</v>
      </c>
      <c r="K39" s="63" t="s">
        <v>30</v>
      </c>
      <c r="L39" s="65">
        <v>24325</v>
      </c>
      <c r="M39" s="65">
        <v>5297</v>
      </c>
      <c r="N39" s="61">
        <v>44099</v>
      </c>
      <c r="O39" s="60" t="s">
        <v>37</v>
      </c>
      <c r="P39" s="57"/>
      <c r="Q39" s="88"/>
      <c r="R39" s="88"/>
      <c r="S39" s="88"/>
      <c r="T39" s="88"/>
      <c r="U39" s="88"/>
      <c r="V39" s="88"/>
      <c r="W39" s="88"/>
      <c r="X39" s="89"/>
      <c r="Y39" s="56"/>
      <c r="Z39" s="90"/>
    </row>
    <row r="40" spans="1:26" ht="25.35" customHeight="1">
      <c r="A40" s="59">
        <v>24</v>
      </c>
      <c r="B40" s="63" t="s">
        <v>30</v>
      </c>
      <c r="C40" s="78" t="s">
        <v>146</v>
      </c>
      <c r="D40" s="65">
        <v>32</v>
      </c>
      <c r="E40" s="63" t="s">
        <v>30</v>
      </c>
      <c r="F40" s="63" t="s">
        <v>30</v>
      </c>
      <c r="G40" s="65">
        <v>16</v>
      </c>
      <c r="H40" s="48">
        <v>3</v>
      </c>
      <c r="I40" s="63">
        <f t="shared" si="4"/>
        <v>5.333333333333333</v>
      </c>
      <c r="J40" s="63">
        <v>3</v>
      </c>
      <c r="K40" s="63" t="s">
        <v>30</v>
      </c>
      <c r="L40" s="65">
        <v>72776.19</v>
      </c>
      <c r="M40" s="65">
        <v>15104</v>
      </c>
      <c r="N40" s="61">
        <v>44092</v>
      </c>
      <c r="O40" s="60" t="s">
        <v>34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63" t="s">
        <v>30</v>
      </c>
      <c r="C41" s="78" t="s">
        <v>130</v>
      </c>
      <c r="D41" s="65">
        <v>20</v>
      </c>
      <c r="E41" s="63" t="s">
        <v>30</v>
      </c>
      <c r="F41" s="63" t="s">
        <v>30</v>
      </c>
      <c r="G41" s="65">
        <v>10</v>
      </c>
      <c r="H41" s="48">
        <v>2</v>
      </c>
      <c r="I41" s="63">
        <f t="shared" si="4"/>
        <v>5</v>
      </c>
      <c r="J41" s="63">
        <v>2</v>
      </c>
      <c r="K41" s="63" t="s">
        <v>30</v>
      </c>
      <c r="L41" s="65">
        <v>150422</v>
      </c>
      <c r="M41" s="65">
        <v>30408</v>
      </c>
      <c r="N41" s="61">
        <v>43721</v>
      </c>
      <c r="O41" s="60" t="s">
        <v>27</v>
      </c>
      <c r="P41" s="57"/>
      <c r="Q41" s="88"/>
      <c r="R41" s="88"/>
      <c r="S41" s="88"/>
      <c r="T41" s="88"/>
      <c r="U41" s="88"/>
      <c r="V41" s="89"/>
      <c r="W41" s="90"/>
      <c r="X41" s="89"/>
      <c r="Y41" s="90"/>
      <c r="Z41" s="56"/>
    </row>
    <row r="42" spans="1:26" ht="25.35" customHeight="1">
      <c r="A42" s="59">
        <v>26</v>
      </c>
      <c r="B42" s="107">
        <v>27</v>
      </c>
      <c r="C42" s="78" t="s">
        <v>58</v>
      </c>
      <c r="D42" s="65">
        <v>7</v>
      </c>
      <c r="E42" s="63">
        <v>24</v>
      </c>
      <c r="F42" s="76">
        <f>(D42-E42)/E42</f>
        <v>-0.70833333333333337</v>
      </c>
      <c r="G42" s="65">
        <v>1</v>
      </c>
      <c r="H42" s="48">
        <v>1</v>
      </c>
      <c r="I42" s="63">
        <f t="shared" si="4"/>
        <v>1</v>
      </c>
      <c r="J42" s="63">
        <v>1</v>
      </c>
      <c r="K42" s="63" t="s">
        <v>30</v>
      </c>
      <c r="L42" s="65">
        <v>49193</v>
      </c>
      <c r="M42" s="65">
        <v>9171</v>
      </c>
      <c r="N42" s="61">
        <v>43805</v>
      </c>
      <c r="O42" s="60" t="s">
        <v>37</v>
      </c>
      <c r="P42" s="57"/>
      <c r="R42" s="62"/>
      <c r="T42" s="57"/>
      <c r="U42" s="56"/>
      <c r="V42" s="56"/>
      <c r="W42" s="56"/>
      <c r="X42" s="56"/>
      <c r="Y42" s="56"/>
      <c r="Z42" s="57"/>
    </row>
    <row r="43" spans="1:26" ht="25.35" customHeight="1">
      <c r="A43" s="59">
        <v>27</v>
      </c>
      <c r="B43" s="59" t="s">
        <v>56</v>
      </c>
      <c r="C43" s="45" t="s">
        <v>162</v>
      </c>
      <c r="D43" s="65"/>
      <c r="E43" s="63" t="s">
        <v>30</v>
      </c>
      <c r="F43" s="63" t="s">
        <v>30</v>
      </c>
      <c r="G43" s="65"/>
      <c r="H43" s="63"/>
      <c r="I43" s="63"/>
      <c r="J43" s="63"/>
      <c r="K43" s="63">
        <v>1</v>
      </c>
      <c r="L43" s="65"/>
      <c r="M43" s="65"/>
      <c r="N43" s="61">
        <v>44365</v>
      </c>
      <c r="O43" s="60" t="s">
        <v>49</v>
      </c>
      <c r="P43" s="57"/>
      <c r="R43" s="62"/>
      <c r="T43" s="57"/>
      <c r="U43" s="56"/>
      <c r="V43" s="56"/>
      <c r="W43" s="56"/>
      <c r="X43" s="56"/>
      <c r="Y43" s="56"/>
      <c r="Z43" s="57"/>
    </row>
    <row r="44" spans="1:26" ht="25.35" customHeight="1">
      <c r="A44" s="59">
        <v>28</v>
      </c>
      <c r="B44" s="93">
        <v>13</v>
      </c>
      <c r="C44" s="78" t="s">
        <v>141</v>
      </c>
      <c r="D44" s="65"/>
      <c r="E44" s="63">
        <v>518</v>
      </c>
      <c r="F44" s="76">
        <f>(D44-E44)/E44</f>
        <v>-1</v>
      </c>
      <c r="G44" s="65"/>
      <c r="H44" s="63"/>
      <c r="I44" s="63" t="e">
        <f>G44/H44</f>
        <v>#DIV/0!</v>
      </c>
      <c r="J44" s="63"/>
      <c r="K44" s="63">
        <v>2</v>
      </c>
      <c r="L44" s="65">
        <v>1618</v>
      </c>
      <c r="M44" s="65">
        <v>888</v>
      </c>
      <c r="N44" s="61">
        <v>44358</v>
      </c>
      <c r="O44" s="60" t="s">
        <v>49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59">
        <v>29</v>
      </c>
      <c r="B45" s="59">
        <v>18</v>
      </c>
      <c r="C45" s="92" t="s">
        <v>48</v>
      </c>
      <c r="D45" s="65"/>
      <c r="E45" s="63">
        <v>206</v>
      </c>
      <c r="F45" s="76">
        <f>(D45-E45)/E45</f>
        <v>-1</v>
      </c>
      <c r="G45" s="65"/>
      <c r="H45" s="63"/>
      <c r="I45" s="63" t="e">
        <f>G45/H45</f>
        <v>#DIV/0!</v>
      </c>
      <c r="J45" s="63"/>
      <c r="K45" s="63">
        <v>8</v>
      </c>
      <c r="L45" s="65">
        <v>27465.919999999998</v>
      </c>
      <c r="M45" s="65">
        <v>4839</v>
      </c>
      <c r="N45" s="61">
        <v>44316</v>
      </c>
      <c r="O45" s="60" t="s">
        <v>49</v>
      </c>
      <c r="P45" s="57"/>
      <c r="Q45" s="88"/>
      <c r="R45" s="88"/>
      <c r="S45" s="88"/>
      <c r="T45" s="88"/>
      <c r="U45" s="88"/>
      <c r="V45" s="89"/>
      <c r="W45" s="90"/>
      <c r="X45" s="89"/>
      <c r="Y45" s="56"/>
      <c r="Z45" s="91"/>
    </row>
    <row r="46" spans="1:26" ht="25.35" customHeight="1">
      <c r="A46" s="16"/>
      <c r="B46" s="16"/>
      <c r="C46" s="39" t="s">
        <v>144</v>
      </c>
      <c r="D46" s="58">
        <f>SUM(D35:D45)</f>
        <v>36511.05999999999</v>
      </c>
      <c r="E46" s="58">
        <f t="shared" ref="E46:G46" si="5">SUM(E35:E45)</f>
        <v>81847.300000000017</v>
      </c>
      <c r="F46" s="108">
        <f>(D46-E46)/E46</f>
        <v>-0.55391246870697042</v>
      </c>
      <c r="G46" s="58">
        <f t="shared" si="5"/>
        <v>6416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97ED4-67FA-479B-919B-1CE7D33F6F4F}">
  <dimension ref="A1:Z69"/>
  <sheetViews>
    <sheetView topLeftCell="A26" zoomScale="60" zoomScaleNormal="60" workbookViewId="0">
      <selection activeCell="A42" sqref="A42:XFD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4.85546875" style="55" customWidth="1"/>
    <col min="25" max="25" width="12" style="55" bestFit="1" customWidth="1"/>
    <col min="26" max="16384" width="8.85546875" style="55"/>
  </cols>
  <sheetData>
    <row r="1" spans="1:26" ht="19.5" customHeight="1">
      <c r="E1" s="2" t="s">
        <v>134</v>
      </c>
      <c r="F1" s="2"/>
      <c r="G1" s="2"/>
      <c r="H1" s="2"/>
      <c r="I1" s="2"/>
    </row>
    <row r="2" spans="1:26" ht="19.5" customHeight="1">
      <c r="E2" s="2" t="s">
        <v>135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132</v>
      </c>
      <c r="E6" s="4" t="s">
        <v>119</v>
      </c>
      <c r="F6" s="131"/>
      <c r="G6" s="4" t="s">
        <v>132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101"/>
      <c r="E9" s="101"/>
      <c r="F9" s="130" t="s">
        <v>15</v>
      </c>
      <c r="G9" s="101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7"/>
      <c r="Y9" s="56"/>
    </row>
    <row r="10" spans="1:26">
      <c r="A10" s="134"/>
      <c r="B10" s="134"/>
      <c r="C10" s="131"/>
      <c r="D10" s="102" t="s">
        <v>133</v>
      </c>
      <c r="E10" s="102" t="s">
        <v>120</v>
      </c>
      <c r="F10" s="131"/>
      <c r="G10" s="102" t="s">
        <v>133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7"/>
      <c r="Y10" s="56"/>
    </row>
    <row r="11" spans="1:26">
      <c r="A11" s="134"/>
      <c r="B11" s="134"/>
      <c r="C11" s="131"/>
      <c r="D11" s="102" t="s">
        <v>14</v>
      </c>
      <c r="E11" s="4" t="s">
        <v>14</v>
      </c>
      <c r="F11" s="131"/>
      <c r="G11" s="102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34"/>
      <c r="B12" s="135"/>
      <c r="C12" s="132"/>
      <c r="D12" s="103"/>
      <c r="E12" s="5" t="s">
        <v>2</v>
      </c>
      <c r="F12" s="132"/>
      <c r="G12" s="103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90"/>
      <c r="Y12" s="89"/>
    </row>
    <row r="13" spans="1:26" ht="25.35" customHeight="1">
      <c r="A13" s="59">
        <v>1</v>
      </c>
      <c r="B13" s="104">
        <v>1</v>
      </c>
      <c r="C13" s="45" t="s">
        <v>127</v>
      </c>
      <c r="D13" s="65">
        <v>20907.89</v>
      </c>
      <c r="E13" s="63">
        <v>19706.62</v>
      </c>
      <c r="F13" s="76">
        <f>(D13-E13)/E13</f>
        <v>6.0957688330114473E-2</v>
      </c>
      <c r="G13" s="65">
        <v>3165</v>
      </c>
      <c r="H13" s="63">
        <v>102</v>
      </c>
      <c r="I13" s="63">
        <f t="shared" ref="I13:I20" si="0">G13/H13</f>
        <v>31.029411764705884</v>
      </c>
      <c r="J13" s="63">
        <v>13</v>
      </c>
      <c r="K13" s="63">
        <v>2</v>
      </c>
      <c r="L13" s="65">
        <v>59424.91</v>
      </c>
      <c r="M13" s="65">
        <v>9389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90"/>
      <c r="Y13" s="89"/>
      <c r="Z13" s="56"/>
    </row>
    <row r="14" spans="1:26" ht="25.35" customHeight="1">
      <c r="A14" s="59">
        <v>2</v>
      </c>
      <c r="B14" s="104" t="s">
        <v>56</v>
      </c>
      <c r="C14" s="45" t="s">
        <v>136</v>
      </c>
      <c r="D14" s="65">
        <v>17561.34</v>
      </c>
      <c r="E14" s="63" t="s">
        <v>30</v>
      </c>
      <c r="F14" s="76" t="s">
        <v>30</v>
      </c>
      <c r="G14" s="65">
        <v>3549</v>
      </c>
      <c r="H14" s="63">
        <v>140</v>
      </c>
      <c r="I14" s="63">
        <f t="shared" si="0"/>
        <v>25.35</v>
      </c>
      <c r="J14" s="63">
        <v>17</v>
      </c>
      <c r="K14" s="63">
        <v>1</v>
      </c>
      <c r="L14" s="65">
        <v>18749.98</v>
      </c>
      <c r="M14" s="65">
        <v>3814</v>
      </c>
      <c r="N14" s="61">
        <v>44358</v>
      </c>
      <c r="O14" s="60" t="s">
        <v>64</v>
      </c>
      <c r="P14" s="57"/>
      <c r="Q14" s="88"/>
      <c r="R14" s="88"/>
      <c r="S14" s="88"/>
      <c r="T14" s="88"/>
      <c r="U14" s="88"/>
      <c r="V14" s="89"/>
      <c r="W14" s="90"/>
      <c r="X14" s="90"/>
      <c r="Y14" s="89"/>
      <c r="Z14" s="56"/>
    </row>
    <row r="15" spans="1:26" ht="25.35" customHeight="1">
      <c r="A15" s="59">
        <v>3</v>
      </c>
      <c r="B15" s="104">
        <v>2</v>
      </c>
      <c r="C15" s="45" t="s">
        <v>123</v>
      </c>
      <c r="D15" s="65">
        <v>12572.27</v>
      </c>
      <c r="E15" s="63">
        <v>9978.2999999999993</v>
      </c>
      <c r="F15" s="76">
        <f>(D15-E15)/E15</f>
        <v>0.25996111562089746</v>
      </c>
      <c r="G15" s="65">
        <v>2683</v>
      </c>
      <c r="H15" s="63">
        <v>120</v>
      </c>
      <c r="I15" s="63">
        <f t="shared" si="0"/>
        <v>22.358333333333334</v>
      </c>
      <c r="J15" s="63">
        <v>16</v>
      </c>
      <c r="K15" s="63">
        <v>2</v>
      </c>
      <c r="L15" s="65">
        <v>30328</v>
      </c>
      <c r="M15" s="65">
        <v>6760</v>
      </c>
      <c r="N15" s="61">
        <v>44351</v>
      </c>
      <c r="O15" s="60" t="s">
        <v>47</v>
      </c>
      <c r="P15" s="57"/>
      <c r="Q15" s="88"/>
      <c r="R15" s="88"/>
      <c r="S15" s="88"/>
      <c r="T15" s="88"/>
      <c r="U15" s="88"/>
      <c r="V15" s="89"/>
      <c r="W15" s="90"/>
      <c r="X15" s="90"/>
      <c r="Y15" s="89"/>
      <c r="Z15" s="56"/>
    </row>
    <row r="16" spans="1:26" ht="25.35" customHeight="1">
      <c r="A16" s="59">
        <v>4</v>
      </c>
      <c r="B16" s="104">
        <v>3</v>
      </c>
      <c r="C16" s="45" t="s">
        <v>111</v>
      </c>
      <c r="D16" s="65">
        <v>11445.07</v>
      </c>
      <c r="E16" s="63">
        <v>8755.8700000000008</v>
      </c>
      <c r="F16" s="76">
        <f>(D16-E16)/E16</f>
        <v>0.30713110176373093</v>
      </c>
      <c r="G16" s="65">
        <v>1789</v>
      </c>
      <c r="H16" s="63">
        <v>94</v>
      </c>
      <c r="I16" s="63">
        <f t="shared" si="0"/>
        <v>19.031914893617021</v>
      </c>
      <c r="J16" s="63">
        <v>11</v>
      </c>
      <c r="K16" s="63">
        <v>3</v>
      </c>
      <c r="L16" s="65">
        <v>72450</v>
      </c>
      <c r="M16" s="65">
        <v>10964</v>
      </c>
      <c r="N16" s="61">
        <v>44344</v>
      </c>
      <c r="O16" s="60" t="s">
        <v>113</v>
      </c>
      <c r="P16" s="57"/>
      <c r="Q16" s="88"/>
      <c r="R16" s="88"/>
      <c r="S16" s="88"/>
      <c r="T16" s="88"/>
      <c r="U16" s="88"/>
      <c r="V16" s="89"/>
      <c r="W16" s="90"/>
      <c r="X16" s="90"/>
      <c r="Y16" s="89"/>
      <c r="Z16" s="56"/>
    </row>
    <row r="17" spans="1:26" ht="25.35" customHeight="1">
      <c r="A17" s="59">
        <v>5</v>
      </c>
      <c r="B17" s="104">
        <v>4</v>
      </c>
      <c r="C17" s="45" t="s">
        <v>97</v>
      </c>
      <c r="D17" s="65">
        <v>4744.0200000000004</v>
      </c>
      <c r="E17" s="63">
        <v>2901.72</v>
      </c>
      <c r="F17" s="76">
        <f>(D17-E17)/E17</f>
        <v>0.63489930110417292</v>
      </c>
      <c r="G17" s="65">
        <v>973</v>
      </c>
      <c r="H17" s="63">
        <v>68</v>
      </c>
      <c r="I17" s="63">
        <f t="shared" si="0"/>
        <v>14.308823529411764</v>
      </c>
      <c r="J17" s="63">
        <v>12</v>
      </c>
      <c r="K17" s="63">
        <v>4</v>
      </c>
      <c r="L17" s="65">
        <v>46864</v>
      </c>
      <c r="M17" s="65">
        <v>10057</v>
      </c>
      <c r="N17" s="61">
        <v>44337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90"/>
      <c r="Y17" s="89"/>
      <c r="Z17" s="56"/>
    </row>
    <row r="18" spans="1:26" ht="25.35" customHeight="1">
      <c r="A18" s="59">
        <v>6</v>
      </c>
      <c r="B18" s="104">
        <v>5</v>
      </c>
      <c r="C18" s="45" t="s">
        <v>112</v>
      </c>
      <c r="D18" s="65">
        <v>3420.88</v>
      </c>
      <c r="E18" s="63">
        <v>2628.05</v>
      </c>
      <c r="F18" s="76">
        <f>(D18-E18)/E18</f>
        <v>0.30167995281672716</v>
      </c>
      <c r="G18" s="65">
        <v>552</v>
      </c>
      <c r="H18" s="63">
        <v>42</v>
      </c>
      <c r="I18" s="63">
        <f t="shared" si="0"/>
        <v>13.142857142857142</v>
      </c>
      <c r="J18" s="63">
        <v>7</v>
      </c>
      <c r="K18" s="63">
        <v>3</v>
      </c>
      <c r="L18" s="65">
        <v>17310</v>
      </c>
      <c r="M18" s="65">
        <v>2970</v>
      </c>
      <c r="N18" s="61">
        <v>44344</v>
      </c>
      <c r="O18" s="60" t="s">
        <v>32</v>
      </c>
      <c r="P18" s="57"/>
      <c r="Q18" s="88"/>
      <c r="R18" s="88"/>
      <c r="S18" s="88"/>
      <c r="T18" s="88"/>
      <c r="U18" s="88"/>
      <c r="V18" s="89"/>
      <c r="W18" s="90"/>
      <c r="X18" s="90"/>
      <c r="Y18" s="89"/>
      <c r="Z18" s="56"/>
    </row>
    <row r="19" spans="1:26" ht="25.35" customHeight="1">
      <c r="A19" s="59">
        <v>7</v>
      </c>
      <c r="B19" s="104" t="s">
        <v>56</v>
      </c>
      <c r="C19" s="45" t="s">
        <v>137</v>
      </c>
      <c r="D19" s="65">
        <v>3394.62</v>
      </c>
      <c r="E19" s="63" t="s">
        <v>30</v>
      </c>
      <c r="F19" s="76" t="s">
        <v>30</v>
      </c>
      <c r="G19" s="65">
        <v>549</v>
      </c>
      <c r="H19" s="63">
        <v>95</v>
      </c>
      <c r="I19" s="63">
        <f t="shared" si="0"/>
        <v>5.7789473684210524</v>
      </c>
      <c r="J19" s="63">
        <v>15</v>
      </c>
      <c r="K19" s="63">
        <v>1</v>
      </c>
      <c r="L19" s="65">
        <v>3629.92</v>
      </c>
      <c r="M19" s="65">
        <v>591</v>
      </c>
      <c r="N19" s="61">
        <v>44358</v>
      </c>
      <c r="O19" s="60" t="s">
        <v>27</v>
      </c>
      <c r="P19" s="57"/>
      <c r="Q19" s="88"/>
      <c r="R19" s="88"/>
      <c r="S19" s="88"/>
      <c r="T19" s="88"/>
      <c r="U19" s="88"/>
      <c r="V19" s="89"/>
      <c r="W19" s="90"/>
      <c r="X19" s="90"/>
      <c r="Y19" s="89"/>
      <c r="Z19" s="56"/>
    </row>
    <row r="20" spans="1:26" ht="25.35" customHeight="1">
      <c r="A20" s="59">
        <v>8</v>
      </c>
      <c r="B20" s="104">
        <v>6</v>
      </c>
      <c r="C20" s="45" t="s">
        <v>82</v>
      </c>
      <c r="D20" s="65">
        <v>1913.23</v>
      </c>
      <c r="E20" s="63">
        <v>1502.42</v>
      </c>
      <c r="F20" s="76">
        <f>(D20-E20)/E20</f>
        <v>0.27343219605702795</v>
      </c>
      <c r="G20" s="65">
        <v>293</v>
      </c>
      <c r="H20" s="63">
        <v>22</v>
      </c>
      <c r="I20" s="63">
        <f t="shared" si="0"/>
        <v>13.318181818181818</v>
      </c>
      <c r="J20" s="63">
        <v>7</v>
      </c>
      <c r="K20" s="63">
        <v>5</v>
      </c>
      <c r="L20" s="65">
        <v>49748.69</v>
      </c>
      <c r="M20" s="65">
        <v>7800</v>
      </c>
      <c r="N20" s="61">
        <v>44330</v>
      </c>
      <c r="O20" s="60" t="s">
        <v>27</v>
      </c>
      <c r="P20" s="57"/>
      <c r="Q20" s="88"/>
      <c r="R20" s="88"/>
      <c r="S20" s="88"/>
      <c r="T20" s="88"/>
      <c r="U20" s="88"/>
      <c r="V20" s="89"/>
      <c r="W20" s="90"/>
      <c r="X20" s="90"/>
      <c r="Y20" s="89"/>
      <c r="Z20" s="56"/>
    </row>
    <row r="21" spans="1:26" ht="25.35" customHeight="1">
      <c r="A21" s="59">
        <v>9</v>
      </c>
      <c r="B21" s="104">
        <v>11</v>
      </c>
      <c r="C21" s="45" t="s">
        <v>98</v>
      </c>
      <c r="D21" s="65">
        <v>1035</v>
      </c>
      <c r="E21" s="63">
        <v>636</v>
      </c>
      <c r="F21" s="76">
        <f>(D21-E21)/E21</f>
        <v>0.62735849056603776</v>
      </c>
      <c r="G21" s="65">
        <v>154</v>
      </c>
      <c r="H21" s="63" t="s">
        <v>30</v>
      </c>
      <c r="I21" s="63" t="s">
        <v>30</v>
      </c>
      <c r="J21" s="63">
        <v>3</v>
      </c>
      <c r="K21" s="63">
        <v>4</v>
      </c>
      <c r="L21" s="65">
        <v>13739</v>
      </c>
      <c r="M21" s="65">
        <v>2195</v>
      </c>
      <c r="N21" s="61">
        <v>44337</v>
      </c>
      <c r="O21" s="60" t="s">
        <v>31</v>
      </c>
      <c r="P21" s="57"/>
      <c r="Q21" s="88"/>
      <c r="R21" s="88"/>
      <c r="S21" s="88"/>
      <c r="T21" s="88"/>
      <c r="U21" s="88"/>
      <c r="V21" s="89"/>
      <c r="W21" s="90"/>
      <c r="X21" s="90"/>
      <c r="Y21" s="89"/>
      <c r="Z21" s="56"/>
    </row>
    <row r="22" spans="1:26" ht="25.35" customHeight="1">
      <c r="A22" s="59">
        <v>10</v>
      </c>
      <c r="B22" s="104">
        <v>8</v>
      </c>
      <c r="C22" s="45" t="s">
        <v>65</v>
      </c>
      <c r="D22" s="65">
        <v>930.71</v>
      </c>
      <c r="E22" s="63">
        <v>1118.6099999999999</v>
      </c>
      <c r="F22" s="76">
        <f>(D22-E22)/E22</f>
        <v>-0.16797632776392118</v>
      </c>
      <c r="G22" s="65">
        <v>192</v>
      </c>
      <c r="H22" s="63">
        <v>24</v>
      </c>
      <c r="I22" s="63">
        <f>G22/H22</f>
        <v>8</v>
      </c>
      <c r="J22" s="63">
        <v>7</v>
      </c>
      <c r="K22" s="63">
        <v>6</v>
      </c>
      <c r="L22" s="65">
        <v>51944.27</v>
      </c>
      <c r="M22" s="65">
        <v>10735</v>
      </c>
      <c r="N22" s="61">
        <v>44323</v>
      </c>
      <c r="O22" s="77" t="s">
        <v>34</v>
      </c>
      <c r="P22" s="57"/>
      <c r="Q22" s="88"/>
      <c r="R22" s="88"/>
      <c r="S22" s="88"/>
      <c r="T22" s="88"/>
      <c r="U22" s="88"/>
      <c r="V22" s="89"/>
      <c r="W22" s="90"/>
      <c r="X22" s="90"/>
      <c r="Y22" s="89"/>
      <c r="Z22" s="56"/>
    </row>
    <row r="23" spans="1:26" ht="25.35" customHeight="1">
      <c r="A23" s="16"/>
      <c r="B23" s="16"/>
      <c r="C23" s="39" t="s">
        <v>29</v>
      </c>
      <c r="D23" s="58">
        <f>SUM(D13:D22)</f>
        <v>77925.03</v>
      </c>
      <c r="E23" s="58">
        <f t="shared" ref="E23:G23" si="1">SUM(E13:E22)</f>
        <v>47227.590000000004</v>
      </c>
      <c r="F23" s="84">
        <f>(D23-E23)/E23</f>
        <v>0.64998955059955399</v>
      </c>
      <c r="G23" s="58">
        <f t="shared" si="1"/>
        <v>13899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104">
        <v>10</v>
      </c>
      <c r="C25" s="45" t="s">
        <v>110</v>
      </c>
      <c r="D25" s="65">
        <v>826</v>
      </c>
      <c r="E25" s="63">
        <v>753.1</v>
      </c>
      <c r="F25" s="76">
        <f>(D25-E25)/E25</f>
        <v>9.6799893772407344E-2</v>
      </c>
      <c r="G25" s="65">
        <v>120</v>
      </c>
      <c r="H25" s="63">
        <v>7</v>
      </c>
      <c r="I25" s="63">
        <f t="shared" ref="I25:I33" si="2">G25/H25</f>
        <v>17.142857142857142</v>
      </c>
      <c r="J25" s="63">
        <v>3</v>
      </c>
      <c r="K25" s="63">
        <v>3</v>
      </c>
      <c r="L25" s="65">
        <v>7503.71</v>
      </c>
      <c r="M25" s="65">
        <v>1245</v>
      </c>
      <c r="N25" s="61">
        <v>44344</v>
      </c>
      <c r="O25" s="60" t="s">
        <v>27</v>
      </c>
      <c r="P25" s="57"/>
      <c r="Q25" s="88"/>
      <c r="R25" s="88"/>
      <c r="S25" s="88"/>
      <c r="T25" s="88"/>
      <c r="U25" s="88"/>
      <c r="V25" s="89"/>
      <c r="W25" s="90"/>
      <c r="X25" s="90"/>
      <c r="Y25" s="89"/>
      <c r="Z25" s="56"/>
    </row>
    <row r="26" spans="1:26" ht="25.35" customHeight="1">
      <c r="A26" s="59">
        <v>12</v>
      </c>
      <c r="B26" s="104">
        <v>7</v>
      </c>
      <c r="C26" s="78" t="s">
        <v>128</v>
      </c>
      <c r="D26" s="65">
        <v>667.99</v>
      </c>
      <c r="E26" s="63">
        <v>1251.29</v>
      </c>
      <c r="F26" s="76">
        <f>(D26-E26)/E26</f>
        <v>-0.46615892399044184</v>
      </c>
      <c r="G26" s="65">
        <v>106</v>
      </c>
      <c r="H26" s="63">
        <v>12</v>
      </c>
      <c r="I26" s="63">
        <f t="shared" si="2"/>
        <v>8.8333333333333339</v>
      </c>
      <c r="J26" s="63">
        <v>6</v>
      </c>
      <c r="K26" s="63">
        <v>2</v>
      </c>
      <c r="L26" s="65">
        <v>2991.87</v>
      </c>
      <c r="M26" s="65">
        <v>519</v>
      </c>
      <c r="N26" s="61">
        <v>44351</v>
      </c>
      <c r="O26" s="60" t="s">
        <v>27</v>
      </c>
      <c r="P26" s="57"/>
      <c r="Q26" s="88"/>
      <c r="R26" s="88"/>
      <c r="S26" s="88"/>
      <c r="T26" s="88"/>
      <c r="U26" s="88"/>
      <c r="V26" s="89"/>
      <c r="W26" s="90"/>
      <c r="X26" s="56"/>
      <c r="Y26" s="89"/>
      <c r="Z26" s="90"/>
    </row>
    <row r="27" spans="1:26" ht="25.35" customHeight="1">
      <c r="A27" s="59">
        <v>13</v>
      </c>
      <c r="B27" s="104" t="s">
        <v>56</v>
      </c>
      <c r="C27" s="78" t="s">
        <v>141</v>
      </c>
      <c r="D27" s="65">
        <v>518</v>
      </c>
      <c r="E27" s="63" t="s">
        <v>30</v>
      </c>
      <c r="F27" s="76" t="s">
        <v>30</v>
      </c>
      <c r="G27" s="65">
        <v>88</v>
      </c>
      <c r="H27" s="63">
        <v>19</v>
      </c>
      <c r="I27" s="63">
        <f t="shared" si="2"/>
        <v>4.6315789473684212</v>
      </c>
      <c r="J27" s="63">
        <v>7</v>
      </c>
      <c r="K27" s="63">
        <v>1</v>
      </c>
      <c r="L27" s="65">
        <v>1618</v>
      </c>
      <c r="M27" s="65">
        <v>888</v>
      </c>
      <c r="N27" s="61">
        <v>44358</v>
      </c>
      <c r="O27" s="60" t="s">
        <v>49</v>
      </c>
      <c r="P27" s="57"/>
      <c r="Q27" s="88"/>
      <c r="R27" s="88"/>
      <c r="S27" s="88"/>
      <c r="T27" s="88"/>
      <c r="U27" s="88"/>
      <c r="V27" s="89"/>
      <c r="W27" s="90"/>
      <c r="X27" s="56"/>
      <c r="Y27" s="89"/>
      <c r="Z27" s="90"/>
    </row>
    <row r="28" spans="1:26" ht="25.35" customHeight="1">
      <c r="A28" s="59">
        <v>14</v>
      </c>
      <c r="B28" s="104">
        <v>17</v>
      </c>
      <c r="C28" s="45" t="s">
        <v>66</v>
      </c>
      <c r="D28" s="65">
        <v>467.1</v>
      </c>
      <c r="E28" s="63">
        <v>298.39999999999998</v>
      </c>
      <c r="F28" s="76">
        <f t="shared" ref="F28:F35" si="3">(D28-E28)/E28</f>
        <v>0.56534852546916914</v>
      </c>
      <c r="G28" s="65">
        <v>79</v>
      </c>
      <c r="H28" s="63">
        <v>6</v>
      </c>
      <c r="I28" s="63">
        <f t="shared" si="2"/>
        <v>13.166666666666666</v>
      </c>
      <c r="J28" s="63">
        <v>2</v>
      </c>
      <c r="K28" s="63">
        <v>6</v>
      </c>
      <c r="L28" s="65">
        <v>25524.66</v>
      </c>
      <c r="M28" s="65">
        <v>4244</v>
      </c>
      <c r="N28" s="61">
        <v>44323</v>
      </c>
      <c r="O28" s="60" t="s">
        <v>34</v>
      </c>
      <c r="P28" s="57"/>
      <c r="Q28" s="88"/>
      <c r="R28" s="88"/>
      <c r="S28" s="88"/>
      <c r="T28" s="88"/>
      <c r="U28" s="88"/>
      <c r="V28" s="89"/>
      <c r="W28" s="90"/>
      <c r="X28" s="56"/>
      <c r="Y28" s="89"/>
      <c r="Z28" s="90"/>
    </row>
    <row r="29" spans="1:26" ht="25.35" customHeight="1">
      <c r="A29" s="59">
        <v>15</v>
      </c>
      <c r="B29" s="104">
        <v>13</v>
      </c>
      <c r="C29" s="80" t="s">
        <v>46</v>
      </c>
      <c r="D29" s="65">
        <v>362.83</v>
      </c>
      <c r="E29" s="63">
        <v>515.77</v>
      </c>
      <c r="F29" s="76">
        <f t="shared" si="3"/>
        <v>-0.29652752195746168</v>
      </c>
      <c r="G29" s="65">
        <v>64</v>
      </c>
      <c r="H29" s="48">
        <v>8</v>
      </c>
      <c r="I29" s="63">
        <f t="shared" si="2"/>
        <v>8</v>
      </c>
      <c r="J29" s="63">
        <v>2</v>
      </c>
      <c r="K29" s="63">
        <v>7</v>
      </c>
      <c r="L29" s="65">
        <v>43553</v>
      </c>
      <c r="M29" s="65">
        <v>9037</v>
      </c>
      <c r="N29" s="61">
        <v>44316</v>
      </c>
      <c r="O29" s="60" t="s">
        <v>32</v>
      </c>
      <c r="P29" s="57"/>
      <c r="Q29" s="88"/>
      <c r="R29" s="88"/>
      <c r="S29" s="88"/>
      <c r="T29" s="88"/>
      <c r="U29" s="88"/>
      <c r="V29" s="89"/>
      <c r="W29" s="90"/>
      <c r="X29" s="90"/>
      <c r="Y29" s="89"/>
      <c r="Z29" s="56"/>
    </row>
    <row r="30" spans="1:26" ht="25.35" customHeight="1">
      <c r="A30" s="59">
        <v>16</v>
      </c>
      <c r="B30" s="59">
        <v>15</v>
      </c>
      <c r="C30" s="78" t="s">
        <v>115</v>
      </c>
      <c r="D30" s="65">
        <v>336.1</v>
      </c>
      <c r="E30" s="65">
        <v>415.2</v>
      </c>
      <c r="F30" s="76">
        <f t="shared" si="3"/>
        <v>-0.19051059730250475</v>
      </c>
      <c r="G30" s="65">
        <v>70</v>
      </c>
      <c r="H30" s="63">
        <v>8</v>
      </c>
      <c r="I30" s="63">
        <f>G30/H30</f>
        <v>8.75</v>
      </c>
      <c r="J30" s="63">
        <v>4</v>
      </c>
      <c r="K30" s="63">
        <v>3</v>
      </c>
      <c r="L30" s="65">
        <v>2845.97</v>
      </c>
      <c r="M30" s="65">
        <v>548</v>
      </c>
      <c r="N30" s="61">
        <v>44344</v>
      </c>
      <c r="O30" s="60" t="s">
        <v>116</v>
      </c>
      <c r="P30" s="57"/>
      <c r="R30" s="62"/>
      <c r="T30" s="57"/>
      <c r="U30" s="56"/>
      <c r="V30" s="56"/>
      <c r="W30" s="57"/>
      <c r="X30" s="56"/>
      <c r="Y30" s="56"/>
      <c r="Z30" s="56"/>
    </row>
    <row r="31" spans="1:26" ht="25.35" customHeight="1">
      <c r="A31" s="59">
        <v>17</v>
      </c>
      <c r="B31" s="105">
        <v>19</v>
      </c>
      <c r="C31" s="82" t="s">
        <v>67</v>
      </c>
      <c r="D31" s="65">
        <v>317.5</v>
      </c>
      <c r="E31" s="63">
        <v>246.5</v>
      </c>
      <c r="F31" s="76">
        <f t="shared" si="3"/>
        <v>0.28803245436105479</v>
      </c>
      <c r="G31" s="65">
        <v>57</v>
      </c>
      <c r="H31" s="63">
        <v>4</v>
      </c>
      <c r="I31" s="63">
        <f t="shared" si="2"/>
        <v>14.25</v>
      </c>
      <c r="J31" s="63">
        <v>2</v>
      </c>
      <c r="K31" s="63">
        <v>6</v>
      </c>
      <c r="L31" s="65">
        <v>22457</v>
      </c>
      <c r="M31" s="65">
        <v>3936</v>
      </c>
      <c r="N31" s="61">
        <v>44323</v>
      </c>
      <c r="O31" s="60" t="s">
        <v>32</v>
      </c>
      <c r="P31" s="57"/>
      <c r="Q31" s="88"/>
      <c r="R31" s="88"/>
      <c r="S31" s="88"/>
      <c r="T31" s="88"/>
      <c r="U31" s="88"/>
      <c r="V31" s="88"/>
      <c r="W31" s="88"/>
      <c r="X31" s="90"/>
      <c r="Y31" s="89"/>
      <c r="Z31" s="56"/>
    </row>
    <row r="32" spans="1:26" ht="25.35" customHeight="1">
      <c r="A32" s="59">
        <v>18</v>
      </c>
      <c r="B32" s="105">
        <v>21</v>
      </c>
      <c r="C32" s="64" t="s">
        <v>48</v>
      </c>
      <c r="D32" s="65">
        <v>206</v>
      </c>
      <c r="E32" s="63">
        <v>188</v>
      </c>
      <c r="F32" s="76">
        <f t="shared" si="3"/>
        <v>9.5744680851063829E-2</v>
      </c>
      <c r="G32" s="65">
        <v>44</v>
      </c>
      <c r="H32" s="63">
        <v>4</v>
      </c>
      <c r="I32" s="63">
        <f t="shared" si="2"/>
        <v>11</v>
      </c>
      <c r="J32" s="63">
        <v>2</v>
      </c>
      <c r="K32" s="63">
        <v>7</v>
      </c>
      <c r="L32" s="65">
        <v>27465.919999999998</v>
      </c>
      <c r="M32" s="65">
        <v>4839</v>
      </c>
      <c r="N32" s="61">
        <v>44316</v>
      </c>
      <c r="O32" s="60" t="s">
        <v>49</v>
      </c>
      <c r="P32" s="57"/>
      <c r="Q32" s="88"/>
      <c r="R32" s="88"/>
      <c r="S32" s="88"/>
      <c r="T32" s="88"/>
      <c r="U32" s="88"/>
      <c r="V32" s="88"/>
      <c r="W32" s="88"/>
      <c r="X32" s="90"/>
      <c r="Y32" s="89"/>
      <c r="Z32" s="56"/>
    </row>
    <row r="33" spans="1:26" ht="25.35" customHeight="1">
      <c r="A33" s="59">
        <v>19</v>
      </c>
      <c r="B33" s="104">
        <v>26</v>
      </c>
      <c r="C33" s="78" t="s">
        <v>40</v>
      </c>
      <c r="D33" s="65">
        <v>163.25</v>
      </c>
      <c r="E33" s="63">
        <v>83.25</v>
      </c>
      <c r="F33" s="76">
        <f t="shared" si="3"/>
        <v>0.96096096096096095</v>
      </c>
      <c r="G33" s="65">
        <v>54</v>
      </c>
      <c r="H33" s="63">
        <v>6</v>
      </c>
      <c r="I33" s="63">
        <f t="shared" si="2"/>
        <v>9</v>
      </c>
      <c r="J33" s="63">
        <v>3</v>
      </c>
      <c r="K33" s="63" t="s">
        <v>30</v>
      </c>
      <c r="L33" s="65">
        <v>115589.82</v>
      </c>
      <c r="M33" s="65">
        <v>23383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8"/>
      <c r="W33" s="88"/>
      <c r="X33" s="90"/>
      <c r="Y33" s="89"/>
      <c r="Z33" s="56"/>
    </row>
    <row r="34" spans="1:26" ht="25.35" customHeight="1">
      <c r="A34" s="59">
        <v>20</v>
      </c>
      <c r="B34" s="106">
        <v>22</v>
      </c>
      <c r="C34" s="92" t="s">
        <v>101</v>
      </c>
      <c r="D34" s="65">
        <v>154</v>
      </c>
      <c r="E34" s="63">
        <v>108.82</v>
      </c>
      <c r="F34" s="76">
        <f t="shared" si="3"/>
        <v>0.41518103289836433</v>
      </c>
      <c r="G34" s="65">
        <v>30</v>
      </c>
      <c r="H34" s="63" t="s">
        <v>30</v>
      </c>
      <c r="I34" s="63" t="s">
        <v>30</v>
      </c>
      <c r="J34" s="63">
        <v>1</v>
      </c>
      <c r="K34" s="63">
        <v>5</v>
      </c>
      <c r="L34" s="65">
        <v>3594.82</v>
      </c>
      <c r="M34" s="65">
        <v>700</v>
      </c>
      <c r="N34" s="61">
        <v>44330</v>
      </c>
      <c r="O34" s="60" t="s">
        <v>102</v>
      </c>
      <c r="P34" s="57"/>
      <c r="Q34" s="88"/>
      <c r="R34" s="88"/>
      <c r="S34" s="88"/>
      <c r="T34" s="88"/>
      <c r="U34" s="88"/>
      <c r="V34" s="88"/>
      <c r="W34" s="88"/>
      <c r="X34" s="90"/>
      <c r="Y34" s="89"/>
      <c r="Z34" s="56"/>
    </row>
    <row r="35" spans="1:26" ht="25.35" customHeight="1">
      <c r="A35" s="16"/>
      <c r="B35" s="16"/>
      <c r="C35" s="39" t="s">
        <v>76</v>
      </c>
      <c r="D35" s="58">
        <f>SUM(D23:D34)</f>
        <v>81943.800000000017</v>
      </c>
      <c r="E35" s="58">
        <f t="shared" ref="E35:G35" si="4">SUM(E23:E34)</f>
        <v>51087.92</v>
      </c>
      <c r="F35" s="108">
        <f t="shared" si="3"/>
        <v>0.60397604756662671</v>
      </c>
      <c r="G35" s="58">
        <f t="shared" si="4"/>
        <v>14611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63" t="s">
        <v>30</v>
      </c>
      <c r="C37" s="92" t="s">
        <v>138</v>
      </c>
      <c r="D37" s="65">
        <v>131.5</v>
      </c>
      <c r="E37" s="63" t="s">
        <v>30</v>
      </c>
      <c r="F37" s="63" t="s">
        <v>30</v>
      </c>
      <c r="G37" s="65">
        <v>78</v>
      </c>
      <c r="H37" s="48">
        <v>4</v>
      </c>
      <c r="I37" s="63">
        <f>G37/H37</f>
        <v>19.5</v>
      </c>
      <c r="J37" s="63">
        <v>3</v>
      </c>
      <c r="K37" s="63" t="s">
        <v>30</v>
      </c>
      <c r="L37" s="65">
        <v>72069.36</v>
      </c>
      <c r="M37" s="65">
        <v>16019</v>
      </c>
      <c r="N37" s="61">
        <v>43749</v>
      </c>
      <c r="O37" s="60" t="s">
        <v>27</v>
      </c>
      <c r="P37" s="57"/>
      <c r="R37" s="62"/>
      <c r="T37" s="57"/>
      <c r="U37" s="56"/>
      <c r="V37" s="56"/>
      <c r="W37" s="57"/>
      <c r="X37" s="56"/>
      <c r="Y37" s="56"/>
      <c r="Z37" s="56"/>
    </row>
    <row r="38" spans="1:26" ht="25.35" customHeight="1">
      <c r="A38" s="59">
        <v>22</v>
      </c>
      <c r="B38" s="105">
        <v>9</v>
      </c>
      <c r="C38" s="78" t="s">
        <v>124</v>
      </c>
      <c r="D38" s="65">
        <v>117.95</v>
      </c>
      <c r="E38" s="63">
        <v>813.09</v>
      </c>
      <c r="F38" s="76">
        <f>(D38-E38)/E38</f>
        <v>-0.85493610793393104</v>
      </c>
      <c r="G38" s="65">
        <v>22</v>
      </c>
      <c r="H38" s="63">
        <v>6</v>
      </c>
      <c r="I38" s="63">
        <f t="shared" ref="I38:I45" si="5">G38/H38</f>
        <v>3.6666666666666665</v>
      </c>
      <c r="J38" s="63">
        <v>5</v>
      </c>
      <c r="K38" s="63">
        <v>2</v>
      </c>
      <c r="L38" s="65">
        <v>1854.39</v>
      </c>
      <c r="M38" s="65">
        <v>818</v>
      </c>
      <c r="N38" s="61">
        <v>44351</v>
      </c>
      <c r="O38" s="60" t="s">
        <v>37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63" t="s">
        <v>30</v>
      </c>
      <c r="C39" s="92" t="s">
        <v>139</v>
      </c>
      <c r="D39" s="65">
        <v>89</v>
      </c>
      <c r="E39" s="63" t="s">
        <v>30</v>
      </c>
      <c r="F39" s="63" t="s">
        <v>30</v>
      </c>
      <c r="G39" s="65">
        <v>60</v>
      </c>
      <c r="H39" s="48">
        <v>6</v>
      </c>
      <c r="I39" s="63">
        <f t="shared" si="5"/>
        <v>10</v>
      </c>
      <c r="J39" s="63">
        <v>3</v>
      </c>
      <c r="K39" s="63" t="s">
        <v>30</v>
      </c>
      <c r="L39" s="65">
        <v>43967.68</v>
      </c>
      <c r="M39" s="65">
        <v>10357</v>
      </c>
      <c r="N39" s="61">
        <v>43763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105">
        <v>34</v>
      </c>
      <c r="C40" s="92" t="s">
        <v>41</v>
      </c>
      <c r="D40" s="65">
        <v>42.75</v>
      </c>
      <c r="E40" s="63">
        <v>37.700000000000003</v>
      </c>
      <c r="F40" s="76">
        <f>(D40-E40)/E40</f>
        <v>0.13395225464190974</v>
      </c>
      <c r="G40" s="65">
        <v>8</v>
      </c>
      <c r="H40" s="63">
        <v>1</v>
      </c>
      <c r="I40" s="63">
        <f t="shared" si="5"/>
        <v>8</v>
      </c>
      <c r="J40" s="63">
        <v>1</v>
      </c>
      <c r="K40" s="63" t="s">
        <v>30</v>
      </c>
      <c r="L40" s="65">
        <v>66306.47</v>
      </c>
      <c r="M40" s="65">
        <v>14247</v>
      </c>
      <c r="N40" s="61">
        <v>44113</v>
      </c>
      <c r="O40" s="60" t="s">
        <v>27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4.6" customHeight="1">
      <c r="A41" s="59">
        <v>25</v>
      </c>
      <c r="B41" s="59">
        <v>38</v>
      </c>
      <c r="C41" s="45" t="s">
        <v>142</v>
      </c>
      <c r="D41" s="65">
        <v>42.5</v>
      </c>
      <c r="E41" s="65">
        <v>14</v>
      </c>
      <c r="F41" s="76">
        <f>(D41-E41)/E41</f>
        <v>2.0357142857142856</v>
      </c>
      <c r="G41" s="65">
        <v>10</v>
      </c>
      <c r="H41" s="48">
        <v>2</v>
      </c>
      <c r="I41" s="63">
        <f>G41/H41</f>
        <v>5</v>
      </c>
      <c r="J41" s="63">
        <v>2</v>
      </c>
      <c r="K41" s="63">
        <v>2</v>
      </c>
      <c r="L41" s="65">
        <v>56.5</v>
      </c>
      <c r="M41" s="65">
        <v>12</v>
      </c>
      <c r="N41" s="61">
        <v>44351</v>
      </c>
      <c r="O41" s="60" t="s">
        <v>89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5.35" customHeight="1">
      <c r="A42" s="59">
        <v>26</v>
      </c>
      <c r="B42" s="63" t="s">
        <v>30</v>
      </c>
      <c r="C42" s="92" t="s">
        <v>140</v>
      </c>
      <c r="D42" s="65">
        <v>40</v>
      </c>
      <c r="E42" s="63" t="s">
        <v>30</v>
      </c>
      <c r="F42" s="63" t="s">
        <v>30</v>
      </c>
      <c r="G42" s="65">
        <v>20</v>
      </c>
      <c r="H42" s="48">
        <v>2</v>
      </c>
      <c r="I42" s="63">
        <f t="shared" si="5"/>
        <v>10</v>
      </c>
      <c r="J42" s="63">
        <v>2</v>
      </c>
      <c r="K42" s="63" t="s">
        <v>30</v>
      </c>
      <c r="L42" s="65">
        <v>89592</v>
      </c>
      <c r="M42" s="65">
        <v>20810</v>
      </c>
      <c r="N42" s="61">
        <v>43875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106">
        <v>37</v>
      </c>
      <c r="C43" s="78" t="s">
        <v>58</v>
      </c>
      <c r="D43" s="65">
        <v>24</v>
      </c>
      <c r="E43" s="63">
        <v>24</v>
      </c>
      <c r="F43" s="76">
        <f>(D43-E43)/E43</f>
        <v>0</v>
      </c>
      <c r="G43" s="65">
        <v>7</v>
      </c>
      <c r="H43" s="48">
        <v>1</v>
      </c>
      <c r="I43" s="63">
        <f t="shared" si="5"/>
        <v>7</v>
      </c>
      <c r="J43" s="63">
        <v>1</v>
      </c>
      <c r="K43" s="63" t="s">
        <v>30</v>
      </c>
      <c r="L43" s="65">
        <v>49186</v>
      </c>
      <c r="M43" s="65">
        <v>9170</v>
      </c>
      <c r="N43" s="61">
        <v>43805</v>
      </c>
      <c r="O43" s="60" t="s">
        <v>37</v>
      </c>
      <c r="P43" s="57"/>
      <c r="Q43" s="88"/>
      <c r="R43" s="88"/>
      <c r="S43" s="88"/>
      <c r="T43" s="88"/>
      <c r="U43" s="88"/>
      <c r="V43" s="89"/>
      <c r="W43" s="90"/>
      <c r="X43" s="91"/>
      <c r="Y43" s="89"/>
      <c r="Z43" s="56"/>
    </row>
    <row r="44" spans="1:26" ht="24.75" customHeight="1">
      <c r="A44" s="59">
        <v>28</v>
      </c>
      <c r="B44" s="105">
        <v>27</v>
      </c>
      <c r="C44" s="81" t="s">
        <v>77</v>
      </c>
      <c r="D44" s="65">
        <v>9</v>
      </c>
      <c r="E44" s="63">
        <v>71</v>
      </c>
      <c r="F44" s="76">
        <f>(D44-E44)/E44</f>
        <v>-0.87323943661971826</v>
      </c>
      <c r="G44" s="65">
        <v>2</v>
      </c>
      <c r="H44" s="63">
        <v>1</v>
      </c>
      <c r="I44" s="63">
        <f t="shared" si="5"/>
        <v>2</v>
      </c>
      <c r="J44" s="63">
        <v>1</v>
      </c>
      <c r="K44" s="63">
        <v>6</v>
      </c>
      <c r="L44" s="65">
        <v>14888</v>
      </c>
      <c r="M44" s="65">
        <v>2377</v>
      </c>
      <c r="N44" s="61">
        <v>44323</v>
      </c>
      <c r="O44" s="60" t="s">
        <v>33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35" customHeight="1">
      <c r="A45" s="59">
        <v>29</v>
      </c>
      <c r="B45" s="104">
        <v>32</v>
      </c>
      <c r="C45" s="45" t="s">
        <v>104</v>
      </c>
      <c r="D45" s="65">
        <v>7</v>
      </c>
      <c r="E45" s="63">
        <v>46.9</v>
      </c>
      <c r="F45" s="76">
        <f>(D45-E45)/E45</f>
        <v>-0.85074626865671643</v>
      </c>
      <c r="G45" s="65">
        <v>1</v>
      </c>
      <c r="H45" s="63">
        <v>1</v>
      </c>
      <c r="I45" s="63">
        <f t="shared" si="5"/>
        <v>1</v>
      </c>
      <c r="J45" s="63">
        <v>1</v>
      </c>
      <c r="K45" s="63">
        <v>4</v>
      </c>
      <c r="L45" s="65">
        <v>4995.68</v>
      </c>
      <c r="M45" s="65">
        <v>797</v>
      </c>
      <c r="N45" s="61">
        <v>44337</v>
      </c>
      <c r="O45" s="60" t="s">
        <v>37</v>
      </c>
      <c r="P45" s="57"/>
      <c r="R45" s="62"/>
      <c r="T45" s="57"/>
      <c r="U45" s="56"/>
      <c r="V45" s="56"/>
      <c r="W45" s="56"/>
      <c r="X45" s="56"/>
      <c r="Y45" s="57"/>
      <c r="Z45" s="56"/>
    </row>
    <row r="46" spans="1:26" ht="25.35" customHeight="1">
      <c r="A46" s="16"/>
      <c r="B46" s="16"/>
      <c r="C46" s="39" t="s">
        <v>144</v>
      </c>
      <c r="D46" s="58">
        <f>SUM(D35:D45)</f>
        <v>82447.500000000015</v>
      </c>
      <c r="E46" s="58">
        <f t="shared" ref="E46:G46" si="6">SUM(E35:E45)</f>
        <v>52094.609999999993</v>
      </c>
      <c r="F46" s="84">
        <f>(D46-E46)/E46</f>
        <v>0.58264933742665559</v>
      </c>
      <c r="G46" s="58">
        <f t="shared" si="6"/>
        <v>14819</v>
      </c>
      <c r="H46" s="58"/>
      <c r="I46" s="19"/>
      <c r="J46" s="18"/>
      <c r="K46" s="20"/>
      <c r="L46" s="21"/>
      <c r="M46" s="25"/>
      <c r="N46" s="22"/>
      <c r="O46" s="77"/>
    </row>
    <row r="47" spans="1:26" ht="23.1" customHeight="1"/>
    <row r="48" spans="1:26" ht="17.25" customHeight="1"/>
    <row r="62" spans="18:18">
      <c r="R62" s="57"/>
    </row>
    <row r="65" spans="16:16">
      <c r="P65" s="57"/>
    </row>
    <row r="69" spans="16:16" ht="12" customHeight="1"/>
  </sheetData>
  <sortState xmlns:xlrd2="http://schemas.microsoft.com/office/spreadsheetml/2017/richdata2" ref="B13:O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8E228-FC14-432A-9E5E-5703553A7DEC}">
  <dimension ref="A1:Z80"/>
  <sheetViews>
    <sheetView topLeftCell="A35" zoomScale="60" zoomScaleNormal="60" workbookViewId="0">
      <selection activeCell="T53" sqref="T53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3.7109375" style="55" customWidth="1"/>
    <col min="24" max="24" width="12" style="55" bestFit="1" customWidth="1"/>
    <col min="25" max="25" width="14.85546875" style="55" customWidth="1"/>
    <col min="26" max="16384" width="8.85546875" style="55"/>
  </cols>
  <sheetData>
    <row r="1" spans="1:26" ht="19.5" customHeight="1">
      <c r="E1" s="2" t="s">
        <v>121</v>
      </c>
      <c r="F1" s="2"/>
      <c r="G1" s="2"/>
      <c r="H1" s="2"/>
      <c r="I1" s="2"/>
    </row>
    <row r="2" spans="1:26" ht="19.5" customHeight="1">
      <c r="E2" s="2" t="s">
        <v>122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119</v>
      </c>
      <c r="E6" s="4" t="s">
        <v>106</v>
      </c>
      <c r="F6" s="131"/>
      <c r="G6" s="4" t="s">
        <v>119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98"/>
      <c r="E9" s="98"/>
      <c r="F9" s="130" t="s">
        <v>15</v>
      </c>
      <c r="G9" s="98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6"/>
      <c r="Y9" s="57"/>
    </row>
    <row r="10" spans="1:26">
      <c r="A10" s="134"/>
      <c r="B10" s="134"/>
      <c r="C10" s="131"/>
      <c r="D10" s="99" t="s">
        <v>120</v>
      </c>
      <c r="E10" s="99" t="s">
        <v>107</v>
      </c>
      <c r="F10" s="131"/>
      <c r="G10" s="99" t="s">
        <v>120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6"/>
      <c r="Y10" s="57"/>
    </row>
    <row r="11" spans="1:26">
      <c r="A11" s="134"/>
      <c r="B11" s="134"/>
      <c r="C11" s="131"/>
      <c r="D11" s="99" t="s">
        <v>14</v>
      </c>
      <c r="E11" s="4" t="s">
        <v>14</v>
      </c>
      <c r="F11" s="131"/>
      <c r="G11" s="99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6"/>
      <c r="Y11" s="57"/>
    </row>
    <row r="12" spans="1:26" ht="15.6" customHeight="1" thickBot="1">
      <c r="A12" s="134"/>
      <c r="B12" s="135"/>
      <c r="C12" s="132"/>
      <c r="D12" s="100"/>
      <c r="E12" s="5" t="s">
        <v>2</v>
      </c>
      <c r="F12" s="132"/>
      <c r="G12" s="100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90"/>
      <c r="X12" s="89"/>
      <c r="Y12" s="90"/>
    </row>
    <row r="13" spans="1:26" ht="25.35" customHeight="1">
      <c r="A13" s="59">
        <v>1</v>
      </c>
      <c r="B13" s="59" t="s">
        <v>56</v>
      </c>
      <c r="C13" s="45" t="s">
        <v>127</v>
      </c>
      <c r="D13" s="65">
        <v>19706.62</v>
      </c>
      <c r="E13" s="63" t="s">
        <v>30</v>
      </c>
      <c r="F13" s="63" t="s">
        <v>30</v>
      </c>
      <c r="G13" s="65">
        <v>3094</v>
      </c>
      <c r="H13" s="63">
        <v>112</v>
      </c>
      <c r="I13" s="63">
        <f t="shared" ref="I13:I22" si="0">G13/H13</f>
        <v>27.625</v>
      </c>
      <c r="J13" s="63">
        <v>14</v>
      </c>
      <c r="K13" s="63">
        <v>1</v>
      </c>
      <c r="L13" s="65">
        <v>23851.15</v>
      </c>
      <c r="M13" s="65">
        <v>3732</v>
      </c>
      <c r="N13" s="61">
        <v>44351</v>
      </c>
      <c r="O13" s="60" t="s">
        <v>34</v>
      </c>
      <c r="P13" s="57"/>
      <c r="Q13" s="88"/>
      <c r="R13" s="88"/>
      <c r="S13" s="88"/>
      <c r="T13" s="88"/>
      <c r="U13" s="88"/>
      <c r="V13" s="89"/>
      <c r="W13" s="90"/>
      <c r="X13" s="89"/>
      <c r="Y13" s="90"/>
      <c r="Z13" s="56"/>
    </row>
    <row r="14" spans="1:26" ht="25.35" customHeight="1">
      <c r="A14" s="59">
        <v>2</v>
      </c>
      <c r="B14" s="59" t="s">
        <v>56</v>
      </c>
      <c r="C14" s="45" t="s">
        <v>123</v>
      </c>
      <c r="D14" s="65">
        <v>9978.2999999999993</v>
      </c>
      <c r="E14" s="63" t="s">
        <v>30</v>
      </c>
      <c r="F14" s="63" t="s">
        <v>30</v>
      </c>
      <c r="G14" s="65">
        <v>2086</v>
      </c>
      <c r="H14" s="63">
        <v>151</v>
      </c>
      <c r="I14" s="63">
        <f t="shared" si="0"/>
        <v>13.814569536423841</v>
      </c>
      <c r="J14" s="63">
        <v>17</v>
      </c>
      <c r="K14" s="63">
        <v>1</v>
      </c>
      <c r="L14" s="65">
        <v>10812</v>
      </c>
      <c r="M14" s="65">
        <v>2253</v>
      </c>
      <c r="N14" s="61">
        <v>44351</v>
      </c>
      <c r="O14" s="60" t="s">
        <v>47</v>
      </c>
      <c r="P14" s="57"/>
      <c r="Q14" s="88"/>
      <c r="R14" s="88"/>
      <c r="S14" s="88"/>
      <c r="T14" s="88"/>
      <c r="U14" s="88"/>
      <c r="V14" s="89"/>
      <c r="W14" s="90"/>
      <c r="X14" s="89"/>
      <c r="Y14" s="90"/>
      <c r="Z14" s="56"/>
    </row>
    <row r="15" spans="1:26" ht="25.35" customHeight="1">
      <c r="A15" s="59">
        <v>3</v>
      </c>
      <c r="B15" s="59">
        <v>1</v>
      </c>
      <c r="C15" s="45" t="s">
        <v>111</v>
      </c>
      <c r="D15" s="65">
        <v>8755.8700000000008</v>
      </c>
      <c r="E15" s="63">
        <v>28462.44</v>
      </c>
      <c r="F15" s="76">
        <f>(D15-E15)/E15</f>
        <v>-0.69237106867858134</v>
      </c>
      <c r="G15" s="65">
        <v>1275</v>
      </c>
      <c r="H15" s="63">
        <v>100</v>
      </c>
      <c r="I15" s="63">
        <f t="shared" si="0"/>
        <v>12.75</v>
      </c>
      <c r="J15" s="63">
        <v>10</v>
      </c>
      <c r="K15" s="63">
        <v>2</v>
      </c>
      <c r="L15" s="65">
        <v>54014</v>
      </c>
      <c r="M15" s="65">
        <v>8031</v>
      </c>
      <c r="N15" s="61">
        <v>44344</v>
      </c>
      <c r="O15" s="60" t="s">
        <v>113</v>
      </c>
      <c r="P15" s="57"/>
      <c r="Q15" s="88"/>
      <c r="R15" s="88"/>
      <c r="S15" s="88"/>
      <c r="T15" s="88"/>
      <c r="U15" s="88"/>
      <c r="V15" s="89"/>
      <c r="W15" s="90"/>
      <c r="X15" s="89"/>
      <c r="Y15" s="90"/>
      <c r="Z15" s="56"/>
    </row>
    <row r="16" spans="1:26" ht="25.35" customHeight="1">
      <c r="A16" s="59">
        <v>4</v>
      </c>
      <c r="B16" s="59">
        <v>2</v>
      </c>
      <c r="C16" s="45" t="s">
        <v>97</v>
      </c>
      <c r="D16" s="65">
        <v>2901.72</v>
      </c>
      <c r="E16" s="63">
        <v>10730.29</v>
      </c>
      <c r="F16" s="76">
        <f>(D16-E16)/E16</f>
        <v>-0.72957674023721641</v>
      </c>
      <c r="G16" s="65">
        <v>615</v>
      </c>
      <c r="H16" s="63">
        <v>78</v>
      </c>
      <c r="I16" s="63">
        <f t="shared" si="0"/>
        <v>7.884615384615385</v>
      </c>
      <c r="J16" s="63">
        <v>13</v>
      </c>
      <c r="K16" s="63">
        <v>3</v>
      </c>
      <c r="L16" s="65">
        <v>40266</v>
      </c>
      <c r="M16" s="65">
        <v>8556</v>
      </c>
      <c r="N16" s="61">
        <v>44337</v>
      </c>
      <c r="O16" s="60" t="s">
        <v>32</v>
      </c>
      <c r="P16" s="57"/>
      <c r="Q16" s="88"/>
      <c r="R16" s="88"/>
      <c r="S16" s="88"/>
      <c r="T16" s="88"/>
      <c r="U16" s="88"/>
      <c r="V16" s="89"/>
      <c r="W16" s="90"/>
      <c r="X16" s="89"/>
      <c r="Y16" s="90"/>
      <c r="Z16" s="56"/>
    </row>
    <row r="17" spans="1:26" ht="25.35" customHeight="1">
      <c r="A17" s="59">
        <v>5</v>
      </c>
      <c r="B17" s="59">
        <v>3</v>
      </c>
      <c r="C17" s="45" t="s">
        <v>112</v>
      </c>
      <c r="D17" s="65">
        <v>2628.05</v>
      </c>
      <c r="E17" s="63">
        <v>5575.23</v>
      </c>
      <c r="F17" s="76">
        <f>(D17-E17)/E17</f>
        <v>-0.52862034391406265</v>
      </c>
      <c r="G17" s="65">
        <v>428</v>
      </c>
      <c r="H17" s="63">
        <v>47</v>
      </c>
      <c r="I17" s="63">
        <f t="shared" si="0"/>
        <v>9.1063829787234045</v>
      </c>
      <c r="J17" s="63">
        <v>10</v>
      </c>
      <c r="K17" s="63">
        <v>2</v>
      </c>
      <c r="L17" s="65">
        <v>11931</v>
      </c>
      <c r="M17" s="65">
        <v>2043</v>
      </c>
      <c r="N17" s="61">
        <v>44344</v>
      </c>
      <c r="O17" s="60" t="s">
        <v>32</v>
      </c>
      <c r="P17" s="57"/>
      <c r="Q17" s="88"/>
      <c r="R17" s="88"/>
      <c r="S17" s="88"/>
      <c r="T17" s="88"/>
      <c r="U17" s="88"/>
      <c r="V17" s="89"/>
      <c r="W17" s="90"/>
      <c r="X17" s="89"/>
      <c r="Y17" s="90"/>
      <c r="Z17" s="56"/>
    </row>
    <row r="18" spans="1:26" ht="25.35" customHeight="1">
      <c r="A18" s="59">
        <v>6</v>
      </c>
      <c r="B18" s="59">
        <v>4</v>
      </c>
      <c r="C18" s="45" t="s">
        <v>82</v>
      </c>
      <c r="D18" s="65">
        <v>1502.42</v>
      </c>
      <c r="E18" s="63">
        <v>4894.42</v>
      </c>
      <c r="F18" s="76">
        <f>(D18-E18)/E18</f>
        <v>-0.69303410822937139</v>
      </c>
      <c r="G18" s="65">
        <v>240</v>
      </c>
      <c r="H18" s="63">
        <v>26</v>
      </c>
      <c r="I18" s="63">
        <f t="shared" si="0"/>
        <v>9.2307692307692299</v>
      </c>
      <c r="J18" s="63">
        <v>9</v>
      </c>
      <c r="K18" s="63">
        <v>4</v>
      </c>
      <c r="L18" s="65">
        <v>46755.77</v>
      </c>
      <c r="M18" s="65">
        <v>7325</v>
      </c>
      <c r="N18" s="61">
        <v>44330</v>
      </c>
      <c r="O18" s="60" t="s">
        <v>27</v>
      </c>
      <c r="P18" s="57"/>
      <c r="Q18" s="88"/>
      <c r="R18" s="88"/>
      <c r="S18" s="88"/>
      <c r="T18" s="88"/>
      <c r="U18" s="88"/>
      <c r="V18" s="89"/>
      <c r="W18" s="90"/>
      <c r="X18" s="89"/>
      <c r="Y18" s="90"/>
      <c r="Z18" s="56"/>
    </row>
    <row r="19" spans="1:26" ht="25.35" customHeight="1">
      <c r="A19" s="59">
        <v>7</v>
      </c>
      <c r="B19" s="59" t="s">
        <v>56</v>
      </c>
      <c r="C19" s="45" t="s">
        <v>128</v>
      </c>
      <c r="D19" s="65">
        <v>1251.29</v>
      </c>
      <c r="E19" s="63" t="s">
        <v>30</v>
      </c>
      <c r="F19" s="63" t="s">
        <v>30</v>
      </c>
      <c r="G19" s="65">
        <v>217</v>
      </c>
      <c r="H19" s="63">
        <v>61</v>
      </c>
      <c r="I19" s="63">
        <f t="shared" si="0"/>
        <v>3.557377049180328</v>
      </c>
      <c r="J19" s="63">
        <v>13</v>
      </c>
      <c r="K19" s="63">
        <v>1</v>
      </c>
      <c r="L19" s="65">
        <v>1414.14</v>
      </c>
      <c r="M19" s="65">
        <v>246</v>
      </c>
      <c r="N19" s="61">
        <v>44351</v>
      </c>
      <c r="O19" s="77" t="s">
        <v>27</v>
      </c>
      <c r="P19" s="57"/>
      <c r="Q19" s="88"/>
      <c r="R19" s="88"/>
      <c r="S19" s="88"/>
      <c r="T19" s="88"/>
      <c r="U19" s="88"/>
      <c r="V19" s="89"/>
      <c r="W19" s="90"/>
      <c r="X19" s="89"/>
      <c r="Y19" s="90"/>
      <c r="Z19" s="56"/>
    </row>
    <row r="20" spans="1:26" ht="25.35" customHeight="1">
      <c r="A20" s="59">
        <v>8</v>
      </c>
      <c r="B20" s="59">
        <v>5</v>
      </c>
      <c r="C20" s="45" t="s">
        <v>65</v>
      </c>
      <c r="D20" s="65">
        <v>1118.6099999999999</v>
      </c>
      <c r="E20" s="63">
        <v>4147.8500000000004</v>
      </c>
      <c r="F20" s="76">
        <f>(D20-E20)/E20</f>
        <v>-0.7303157057270635</v>
      </c>
      <c r="G20" s="65">
        <v>223</v>
      </c>
      <c r="H20" s="63">
        <v>49</v>
      </c>
      <c r="I20" s="63">
        <f t="shared" si="0"/>
        <v>4.5510204081632653</v>
      </c>
      <c r="J20" s="63">
        <v>9</v>
      </c>
      <c r="K20" s="63">
        <v>5</v>
      </c>
      <c r="L20" s="65">
        <v>50586.22</v>
      </c>
      <c r="M20" s="65">
        <v>10442</v>
      </c>
      <c r="N20" s="61">
        <v>44323</v>
      </c>
      <c r="O20" s="60" t="s">
        <v>34</v>
      </c>
      <c r="P20" s="57"/>
      <c r="Q20" s="88"/>
      <c r="R20" s="88"/>
      <c r="S20" s="88"/>
      <c r="T20" s="88"/>
      <c r="U20" s="88"/>
      <c r="V20" s="89"/>
      <c r="W20" s="90"/>
      <c r="X20" s="89"/>
      <c r="Y20" s="90"/>
      <c r="Z20" s="56"/>
    </row>
    <row r="21" spans="1:26" ht="25.35" customHeight="1">
      <c r="A21" s="59">
        <v>9</v>
      </c>
      <c r="B21" s="59" t="s">
        <v>56</v>
      </c>
      <c r="C21" s="78" t="s">
        <v>124</v>
      </c>
      <c r="D21" s="65">
        <v>813.09</v>
      </c>
      <c r="E21" s="63" t="s">
        <v>30</v>
      </c>
      <c r="F21" s="63" t="s">
        <v>30</v>
      </c>
      <c r="G21" s="65">
        <v>129</v>
      </c>
      <c r="H21" s="63">
        <v>60</v>
      </c>
      <c r="I21" s="63">
        <f t="shared" si="0"/>
        <v>2.15</v>
      </c>
      <c r="J21" s="63">
        <v>12</v>
      </c>
      <c r="K21" s="63">
        <v>1</v>
      </c>
      <c r="L21" s="65">
        <v>813.09</v>
      </c>
      <c r="M21" s="65">
        <v>129</v>
      </c>
      <c r="N21" s="61">
        <v>44351</v>
      </c>
      <c r="O21" s="60" t="s">
        <v>37</v>
      </c>
      <c r="P21" s="57"/>
      <c r="Q21" s="88"/>
      <c r="R21" s="88"/>
      <c r="S21" s="88"/>
      <c r="T21" s="88"/>
      <c r="U21" s="88"/>
      <c r="V21" s="89"/>
      <c r="W21" s="90"/>
      <c r="X21" s="89"/>
      <c r="Y21" s="56"/>
      <c r="Z21" s="90"/>
    </row>
    <row r="22" spans="1:26" ht="25.35" customHeight="1">
      <c r="A22" s="59">
        <v>10</v>
      </c>
      <c r="B22" s="59">
        <v>6</v>
      </c>
      <c r="C22" s="78" t="s">
        <v>110</v>
      </c>
      <c r="D22" s="65">
        <v>753.1</v>
      </c>
      <c r="E22" s="63">
        <v>3496.08</v>
      </c>
      <c r="F22" s="76">
        <f>(D22-E22)/E22</f>
        <v>-0.78458730921489217</v>
      </c>
      <c r="G22" s="65">
        <v>121</v>
      </c>
      <c r="H22" s="63">
        <v>20</v>
      </c>
      <c r="I22" s="63">
        <f t="shared" si="0"/>
        <v>6.05</v>
      </c>
      <c r="J22" s="63">
        <v>6</v>
      </c>
      <c r="K22" s="63">
        <v>2</v>
      </c>
      <c r="L22" s="65">
        <v>6009.22</v>
      </c>
      <c r="M22" s="65">
        <v>1005</v>
      </c>
      <c r="N22" s="61">
        <v>44344</v>
      </c>
      <c r="O22" s="60" t="s">
        <v>27</v>
      </c>
      <c r="P22" s="57"/>
      <c r="Q22" s="88"/>
      <c r="R22" s="88"/>
      <c r="S22" s="88"/>
      <c r="T22" s="88"/>
      <c r="U22" s="88"/>
      <c r="V22" s="89"/>
      <c r="W22" s="90"/>
      <c r="X22" s="89"/>
      <c r="Y22" s="56"/>
      <c r="Z22" s="90"/>
    </row>
    <row r="23" spans="1:26" ht="25.35" customHeight="1">
      <c r="A23" s="16"/>
      <c r="B23" s="16"/>
      <c r="C23" s="39" t="s">
        <v>29</v>
      </c>
      <c r="D23" s="58">
        <f>SUM(D13:D22)</f>
        <v>49409.07</v>
      </c>
      <c r="E23" s="58">
        <f t="shared" ref="E23:G23" si="1">SUM(E13:E22)</f>
        <v>57306.30999999999</v>
      </c>
      <c r="F23" s="84">
        <f>(D23-E23)/E23</f>
        <v>-0.13780751194763705</v>
      </c>
      <c r="G23" s="58">
        <f t="shared" si="1"/>
        <v>8428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>
        <v>7</v>
      </c>
      <c r="C25" s="45" t="s">
        <v>98</v>
      </c>
      <c r="D25" s="65">
        <v>636</v>
      </c>
      <c r="E25" s="63">
        <v>2804</v>
      </c>
      <c r="F25" s="76">
        <f t="shared" ref="F25:F31" si="2">(D25-E25)/E25</f>
        <v>-0.77318116975748929</v>
      </c>
      <c r="G25" s="65">
        <v>99</v>
      </c>
      <c r="H25" s="63" t="s">
        <v>30</v>
      </c>
      <c r="I25" s="63" t="s">
        <v>30</v>
      </c>
      <c r="J25" s="63">
        <v>3</v>
      </c>
      <c r="K25" s="63">
        <v>3</v>
      </c>
      <c r="L25" s="65">
        <v>12261</v>
      </c>
      <c r="M25" s="65">
        <v>1969</v>
      </c>
      <c r="N25" s="61">
        <v>44337</v>
      </c>
      <c r="O25" s="60" t="s">
        <v>31</v>
      </c>
      <c r="P25" s="57"/>
      <c r="Q25" s="88"/>
      <c r="R25" s="88"/>
      <c r="S25" s="88"/>
      <c r="T25" s="88"/>
      <c r="U25" s="88"/>
      <c r="V25" s="89"/>
      <c r="W25" s="90"/>
      <c r="X25" s="89"/>
      <c r="Y25" s="56"/>
      <c r="Z25" s="90"/>
    </row>
    <row r="26" spans="1:26" ht="25.35" customHeight="1">
      <c r="A26" s="59">
        <v>12</v>
      </c>
      <c r="B26" s="59">
        <v>21</v>
      </c>
      <c r="C26" s="82" t="s">
        <v>38</v>
      </c>
      <c r="D26" s="65">
        <v>611</v>
      </c>
      <c r="E26" s="63">
        <v>368</v>
      </c>
      <c r="F26" s="76">
        <f t="shared" si="2"/>
        <v>0.66032608695652173</v>
      </c>
      <c r="G26" s="65">
        <v>131</v>
      </c>
      <c r="H26" s="63">
        <v>2</v>
      </c>
      <c r="I26" s="63">
        <f>G26/H26</f>
        <v>65.5</v>
      </c>
      <c r="J26" s="63">
        <v>2</v>
      </c>
      <c r="K26" s="63">
        <v>6</v>
      </c>
      <c r="L26" s="65">
        <v>22498.82</v>
      </c>
      <c r="M26" s="65">
        <v>4066</v>
      </c>
      <c r="N26" s="61">
        <v>44316</v>
      </c>
      <c r="O26" s="60" t="s">
        <v>37</v>
      </c>
      <c r="P26" s="57"/>
      <c r="Q26" s="88"/>
      <c r="R26" s="88"/>
      <c r="S26" s="88"/>
      <c r="T26" s="88"/>
      <c r="U26" s="88"/>
      <c r="V26" s="89"/>
      <c r="W26" s="90"/>
      <c r="X26" s="89"/>
      <c r="Y26" s="56"/>
      <c r="Z26" s="90"/>
    </row>
    <row r="27" spans="1:26" ht="25.35" customHeight="1">
      <c r="A27" s="59">
        <v>13</v>
      </c>
      <c r="B27" s="59">
        <v>8</v>
      </c>
      <c r="C27" s="80" t="s">
        <v>46</v>
      </c>
      <c r="D27" s="65">
        <v>515.77</v>
      </c>
      <c r="E27" s="63">
        <v>2403.42</v>
      </c>
      <c r="F27" s="76">
        <f t="shared" si="2"/>
        <v>-0.7854016360020305</v>
      </c>
      <c r="G27" s="65">
        <v>105</v>
      </c>
      <c r="H27" s="48">
        <v>26</v>
      </c>
      <c r="I27" s="63">
        <f>G27/H27</f>
        <v>4.0384615384615383</v>
      </c>
      <c r="J27" s="63">
        <v>7</v>
      </c>
      <c r="K27" s="63">
        <v>6</v>
      </c>
      <c r="L27" s="65">
        <v>42934</v>
      </c>
      <c r="M27" s="65">
        <v>8908</v>
      </c>
      <c r="N27" s="61">
        <v>44316</v>
      </c>
      <c r="O27" s="60" t="s">
        <v>32</v>
      </c>
      <c r="P27" s="57"/>
      <c r="Q27" s="88"/>
      <c r="R27" s="88"/>
      <c r="S27" s="88"/>
      <c r="T27" s="88"/>
      <c r="U27" s="88"/>
      <c r="V27" s="89"/>
      <c r="W27" s="90"/>
      <c r="X27" s="89"/>
      <c r="Y27" s="90"/>
      <c r="Z27" s="56"/>
    </row>
    <row r="28" spans="1:26" ht="25.35" customHeight="1">
      <c r="A28" s="59">
        <v>14</v>
      </c>
      <c r="B28" s="59">
        <v>13</v>
      </c>
      <c r="C28" s="78" t="s">
        <v>114</v>
      </c>
      <c r="D28" s="65">
        <v>501.41</v>
      </c>
      <c r="E28" s="63">
        <v>1309.3699999999999</v>
      </c>
      <c r="F28" s="76">
        <f t="shared" si="2"/>
        <v>-0.61706011287871254</v>
      </c>
      <c r="G28" s="65">
        <v>95</v>
      </c>
      <c r="H28" s="63">
        <v>13</v>
      </c>
      <c r="I28" s="63">
        <f>G28/H28</f>
        <v>7.3076923076923075</v>
      </c>
      <c r="J28" s="63">
        <v>3</v>
      </c>
      <c r="K28" s="63">
        <v>2</v>
      </c>
      <c r="L28" s="65">
        <v>2213.38</v>
      </c>
      <c r="M28" s="65">
        <v>415</v>
      </c>
      <c r="N28" s="61">
        <v>44344</v>
      </c>
      <c r="O28" s="60" t="s">
        <v>49</v>
      </c>
      <c r="P28" s="57"/>
      <c r="Q28" s="88"/>
      <c r="R28" s="88"/>
      <c r="S28" s="88"/>
      <c r="T28" s="88"/>
      <c r="U28" s="88"/>
      <c r="V28" s="89"/>
      <c r="W28" s="90"/>
      <c r="X28" s="89"/>
      <c r="Y28" s="90"/>
      <c r="Z28" s="56"/>
    </row>
    <row r="29" spans="1:26" ht="25.35" customHeight="1">
      <c r="A29" s="59">
        <v>15</v>
      </c>
      <c r="B29" s="59">
        <v>11</v>
      </c>
      <c r="C29" s="78" t="s">
        <v>115</v>
      </c>
      <c r="D29" s="65">
        <v>415.2</v>
      </c>
      <c r="E29" s="63">
        <v>1441.93</v>
      </c>
      <c r="F29" s="76">
        <f t="shared" si="2"/>
        <v>-0.7120525961731845</v>
      </c>
      <c r="G29" s="65">
        <v>82</v>
      </c>
      <c r="H29" s="63">
        <v>24</v>
      </c>
      <c r="I29" s="63">
        <f>G29/H29</f>
        <v>3.4166666666666665</v>
      </c>
      <c r="J29" s="63">
        <v>6</v>
      </c>
      <c r="K29" s="63">
        <v>2</v>
      </c>
      <c r="L29" s="65">
        <v>2509.87</v>
      </c>
      <c r="M29" s="65">
        <v>478</v>
      </c>
      <c r="N29" s="61">
        <v>44344</v>
      </c>
      <c r="O29" s="60" t="s">
        <v>116</v>
      </c>
      <c r="P29" s="57"/>
      <c r="R29" s="62"/>
      <c r="T29" s="57"/>
      <c r="U29" s="56"/>
      <c r="V29" s="56"/>
      <c r="W29" s="57"/>
      <c r="X29" s="56"/>
      <c r="Y29" s="56"/>
      <c r="Z29" s="56"/>
    </row>
    <row r="30" spans="1:26" ht="25.35" customHeight="1">
      <c r="A30" s="59">
        <v>16</v>
      </c>
      <c r="B30" s="93">
        <v>12</v>
      </c>
      <c r="C30" s="78" t="s">
        <v>117</v>
      </c>
      <c r="D30" s="65">
        <v>301</v>
      </c>
      <c r="E30" s="63">
        <v>1332.5</v>
      </c>
      <c r="F30" s="76">
        <f t="shared" si="2"/>
        <v>-0.77410881801125708</v>
      </c>
      <c r="G30" s="65">
        <v>52</v>
      </c>
      <c r="H30" s="63" t="s">
        <v>30</v>
      </c>
      <c r="I30" s="63" t="s">
        <v>30</v>
      </c>
      <c r="J30" s="63" t="s">
        <v>30</v>
      </c>
      <c r="K30" s="63">
        <v>2</v>
      </c>
      <c r="L30" s="65">
        <v>2332</v>
      </c>
      <c r="M30" s="65">
        <v>475</v>
      </c>
      <c r="N30" s="61">
        <v>44344</v>
      </c>
      <c r="O30" s="60" t="s">
        <v>60</v>
      </c>
      <c r="P30" s="57"/>
      <c r="Q30" s="88"/>
      <c r="R30" s="88"/>
      <c r="S30" s="88"/>
      <c r="T30" s="88"/>
      <c r="U30" s="88"/>
      <c r="V30" s="89"/>
      <c r="W30" s="90"/>
      <c r="X30" s="89"/>
      <c r="Y30" s="90"/>
      <c r="Z30" s="56"/>
    </row>
    <row r="31" spans="1:26" ht="25.35" customHeight="1">
      <c r="A31" s="59">
        <v>17</v>
      </c>
      <c r="B31" s="93">
        <v>15</v>
      </c>
      <c r="C31" s="78" t="s">
        <v>66</v>
      </c>
      <c r="D31" s="65">
        <v>298.39999999999998</v>
      </c>
      <c r="E31" s="63">
        <v>921.04</v>
      </c>
      <c r="F31" s="76">
        <f t="shared" si="2"/>
        <v>-0.67601841396682016</v>
      </c>
      <c r="G31" s="65">
        <v>47</v>
      </c>
      <c r="H31" s="63">
        <v>9</v>
      </c>
      <c r="I31" s="63">
        <f>G31/H31</f>
        <v>5.2222222222222223</v>
      </c>
      <c r="J31" s="63">
        <v>2</v>
      </c>
      <c r="K31" s="63">
        <v>5</v>
      </c>
      <c r="L31" s="65">
        <v>24951.07</v>
      </c>
      <c r="M31" s="65">
        <v>4142</v>
      </c>
      <c r="N31" s="61">
        <v>44323</v>
      </c>
      <c r="O31" s="60" t="s">
        <v>34</v>
      </c>
      <c r="P31" s="57"/>
      <c r="Q31" s="88"/>
      <c r="R31" s="88"/>
      <c r="S31" s="88"/>
      <c r="T31" s="88"/>
      <c r="U31" s="88"/>
      <c r="V31" s="89"/>
      <c r="W31" s="90"/>
      <c r="X31" s="89"/>
      <c r="Y31" s="90"/>
      <c r="Z31" s="56"/>
    </row>
    <row r="32" spans="1:26" ht="25.35" customHeight="1">
      <c r="A32" s="59">
        <v>18</v>
      </c>
      <c r="B32" s="63" t="s">
        <v>30</v>
      </c>
      <c r="C32" s="45" t="s">
        <v>74</v>
      </c>
      <c r="D32" s="65">
        <v>254</v>
      </c>
      <c r="E32" s="63" t="s">
        <v>30</v>
      </c>
      <c r="F32" s="63" t="s">
        <v>30</v>
      </c>
      <c r="G32" s="65">
        <v>52</v>
      </c>
      <c r="H32" s="63" t="s">
        <v>30</v>
      </c>
      <c r="I32" s="63" t="s">
        <v>30</v>
      </c>
      <c r="J32" s="63" t="s">
        <v>30</v>
      </c>
      <c r="K32" s="63">
        <v>6</v>
      </c>
      <c r="L32" s="65">
        <v>2184.4</v>
      </c>
      <c r="M32" s="65">
        <v>428</v>
      </c>
      <c r="N32" s="61">
        <v>44316</v>
      </c>
      <c r="O32" s="60" t="s">
        <v>60</v>
      </c>
      <c r="P32" s="57"/>
      <c r="Q32" s="88"/>
      <c r="R32" s="88"/>
      <c r="S32" s="88"/>
      <c r="T32" s="88"/>
      <c r="U32" s="88"/>
      <c r="V32" s="89"/>
      <c r="W32" s="90"/>
      <c r="X32" s="89"/>
      <c r="Y32" s="90"/>
      <c r="Z32" s="56"/>
    </row>
    <row r="33" spans="1:26" ht="25.35" customHeight="1">
      <c r="A33" s="59">
        <v>19</v>
      </c>
      <c r="B33" s="93">
        <v>20</v>
      </c>
      <c r="C33" s="81" t="s">
        <v>67</v>
      </c>
      <c r="D33" s="65">
        <v>246.5</v>
      </c>
      <c r="E33" s="63">
        <v>508.5</v>
      </c>
      <c r="F33" s="76">
        <f>(D33-E33)/E33</f>
        <v>-0.51524090462143557</v>
      </c>
      <c r="G33" s="65">
        <v>48</v>
      </c>
      <c r="H33" s="63">
        <v>6</v>
      </c>
      <c r="I33" s="63">
        <f>G33/H33</f>
        <v>8</v>
      </c>
      <c r="J33" s="63">
        <v>2</v>
      </c>
      <c r="K33" s="63">
        <v>5</v>
      </c>
      <c r="L33" s="65">
        <v>21998</v>
      </c>
      <c r="M33" s="65">
        <v>3852</v>
      </c>
      <c r="N33" s="61">
        <v>44323</v>
      </c>
      <c r="O33" s="60" t="s">
        <v>32</v>
      </c>
      <c r="P33" s="57"/>
      <c r="Q33" s="88"/>
      <c r="R33" s="88"/>
      <c r="S33" s="88"/>
      <c r="T33" s="88"/>
      <c r="U33" s="88"/>
      <c r="V33" s="89"/>
      <c r="W33" s="90"/>
      <c r="X33" s="89"/>
      <c r="Y33" s="90"/>
      <c r="Z33" s="56"/>
    </row>
    <row r="34" spans="1:26" ht="25.35" customHeight="1">
      <c r="A34" s="59">
        <v>20</v>
      </c>
      <c r="B34" s="93">
        <v>9</v>
      </c>
      <c r="C34" s="45" t="s">
        <v>95</v>
      </c>
      <c r="D34" s="65">
        <v>210.4</v>
      </c>
      <c r="E34" s="63">
        <v>2145.63</v>
      </c>
      <c r="F34" s="76">
        <f>(D34-E34)/E34</f>
        <v>-0.90194022268517871</v>
      </c>
      <c r="G34" s="65">
        <v>33</v>
      </c>
      <c r="H34" s="63">
        <v>4</v>
      </c>
      <c r="I34" s="63">
        <f>G34/H34</f>
        <v>8.25</v>
      </c>
      <c r="J34" s="63">
        <v>2</v>
      </c>
      <c r="K34" s="63">
        <v>3</v>
      </c>
      <c r="L34" s="65">
        <v>13967.46</v>
      </c>
      <c r="M34" s="65">
        <v>2169</v>
      </c>
      <c r="N34" s="61">
        <v>44337</v>
      </c>
      <c r="O34" s="60" t="s">
        <v>27</v>
      </c>
      <c r="P34" s="57"/>
      <c r="Q34" s="88"/>
      <c r="R34" s="88"/>
      <c r="S34" s="88"/>
      <c r="T34" s="88"/>
      <c r="U34" s="88"/>
      <c r="V34" s="89"/>
      <c r="W34" s="90"/>
      <c r="X34" s="89"/>
      <c r="Y34" s="90"/>
      <c r="Z34" s="56"/>
    </row>
    <row r="35" spans="1:26" ht="25.35" customHeight="1">
      <c r="A35" s="16"/>
      <c r="B35" s="16"/>
      <c r="C35" s="39" t="s">
        <v>76</v>
      </c>
      <c r="D35" s="58">
        <f>SUM(D23:D34)</f>
        <v>53398.75</v>
      </c>
      <c r="E35" s="58">
        <f t="shared" ref="E35" si="3">SUM(E23:E34)</f>
        <v>70540.699999999983</v>
      </c>
      <c r="F35" s="84">
        <f>(D35-E35)/E35</f>
        <v>-0.24300793726175082</v>
      </c>
      <c r="G35" s="58">
        <f>SUM(G23:G34)</f>
        <v>9172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22</v>
      </c>
      <c r="C37" s="92" t="s">
        <v>48</v>
      </c>
      <c r="D37" s="65">
        <v>188</v>
      </c>
      <c r="E37" s="63">
        <v>229.5</v>
      </c>
      <c r="F37" s="76">
        <f>(D37-E37)/E37</f>
        <v>-0.18082788671023964</v>
      </c>
      <c r="G37" s="65">
        <v>31</v>
      </c>
      <c r="H37" s="63">
        <v>4</v>
      </c>
      <c r="I37" s="63">
        <f>G37/H37</f>
        <v>7.75</v>
      </c>
      <c r="J37" s="63">
        <v>2</v>
      </c>
      <c r="K37" s="63">
        <v>6</v>
      </c>
      <c r="L37" s="65">
        <v>27175.919999999998</v>
      </c>
      <c r="M37" s="65">
        <v>4778</v>
      </c>
      <c r="N37" s="61">
        <v>44316</v>
      </c>
      <c r="O37" s="60" t="s">
        <v>49</v>
      </c>
      <c r="P37" s="57"/>
      <c r="Q37" s="88"/>
      <c r="R37" s="88"/>
      <c r="S37" s="88"/>
      <c r="T37" s="88"/>
      <c r="U37" s="88"/>
      <c r="V37" s="89"/>
      <c r="W37" s="91"/>
      <c r="X37" s="89"/>
      <c r="Y37" s="90"/>
      <c r="Z37" s="56"/>
    </row>
    <row r="38" spans="1:26" ht="25.35" customHeight="1">
      <c r="A38" s="59">
        <v>22</v>
      </c>
      <c r="B38" s="66" t="s">
        <v>30</v>
      </c>
      <c r="C38" s="92" t="s">
        <v>101</v>
      </c>
      <c r="D38" s="65">
        <v>108.82</v>
      </c>
      <c r="E38" s="63" t="s">
        <v>30</v>
      </c>
      <c r="F38" s="63" t="s">
        <v>30</v>
      </c>
      <c r="G38" s="65">
        <v>20</v>
      </c>
      <c r="H38" s="63" t="s">
        <v>30</v>
      </c>
      <c r="I38" s="63" t="s">
        <v>30</v>
      </c>
      <c r="J38" s="63">
        <v>3</v>
      </c>
      <c r="K38" s="63">
        <v>4</v>
      </c>
      <c r="L38" s="65">
        <v>3440.82</v>
      </c>
      <c r="M38" s="65">
        <v>670</v>
      </c>
      <c r="N38" s="61">
        <v>44330</v>
      </c>
      <c r="O38" s="60" t="s">
        <v>102</v>
      </c>
      <c r="P38" s="57"/>
      <c r="Q38" s="88"/>
      <c r="R38" s="88"/>
      <c r="S38" s="88"/>
      <c r="T38" s="88"/>
      <c r="U38" s="88"/>
      <c r="V38" s="89"/>
      <c r="W38" s="91"/>
      <c r="X38" s="89"/>
      <c r="Y38" s="90"/>
      <c r="Z38" s="56"/>
    </row>
    <row r="39" spans="1:26" ht="25.35" customHeight="1">
      <c r="A39" s="59">
        <v>23</v>
      </c>
      <c r="B39" s="93">
        <v>16</v>
      </c>
      <c r="C39" s="78" t="s">
        <v>96</v>
      </c>
      <c r="D39" s="65">
        <v>96.95</v>
      </c>
      <c r="E39" s="63">
        <v>830.55</v>
      </c>
      <c r="F39" s="76">
        <f>(D39-E39)/E39</f>
        <v>-0.88327012220817525</v>
      </c>
      <c r="G39" s="65">
        <v>14</v>
      </c>
      <c r="H39" s="63">
        <v>7</v>
      </c>
      <c r="I39" s="63">
        <f>G39/H39</f>
        <v>2</v>
      </c>
      <c r="J39" s="63">
        <v>3</v>
      </c>
      <c r="K39" s="63">
        <v>3</v>
      </c>
      <c r="L39" s="65">
        <v>7001.26</v>
      </c>
      <c r="M39" s="65">
        <v>1179</v>
      </c>
      <c r="N39" s="61">
        <v>44337</v>
      </c>
      <c r="O39" s="60" t="s">
        <v>27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5.35" customHeight="1">
      <c r="A40" s="59">
        <v>24</v>
      </c>
      <c r="B40" s="93">
        <v>25</v>
      </c>
      <c r="C40" s="78" t="s">
        <v>103</v>
      </c>
      <c r="D40" s="65">
        <v>92</v>
      </c>
      <c r="E40" s="65">
        <v>187</v>
      </c>
      <c r="F40" s="76">
        <f>(D40-E40)/E40</f>
        <v>-0.50802139037433158</v>
      </c>
      <c r="G40" s="65">
        <v>17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1921</v>
      </c>
      <c r="M40" s="65">
        <v>357</v>
      </c>
      <c r="N40" s="61">
        <v>44337</v>
      </c>
      <c r="O40" s="60" t="s">
        <v>60</v>
      </c>
      <c r="P40" s="57"/>
      <c r="R40" s="62"/>
      <c r="T40" s="57"/>
      <c r="U40" s="56"/>
      <c r="V40" s="56"/>
      <c r="W40" s="57"/>
      <c r="X40" s="56"/>
      <c r="Y40" s="56"/>
      <c r="Z40" s="56"/>
    </row>
    <row r="41" spans="1:26" ht="25.35" customHeight="1">
      <c r="A41" s="59">
        <v>25</v>
      </c>
      <c r="B41" s="93">
        <v>10</v>
      </c>
      <c r="C41" s="92" t="s">
        <v>63</v>
      </c>
      <c r="D41" s="65">
        <v>86.3</v>
      </c>
      <c r="E41" s="63">
        <v>1881.54</v>
      </c>
      <c r="F41" s="76">
        <f>(D41-E41)/E41</f>
        <v>-0.9541333163259883</v>
      </c>
      <c r="G41" s="65">
        <v>13</v>
      </c>
      <c r="H41" s="48">
        <v>2</v>
      </c>
      <c r="I41" s="63">
        <f>G41/H41</f>
        <v>6.5</v>
      </c>
      <c r="J41" s="63">
        <v>2</v>
      </c>
      <c r="K41" s="63">
        <v>5</v>
      </c>
      <c r="L41" s="65">
        <v>50258.18</v>
      </c>
      <c r="M41" s="65">
        <v>7307</v>
      </c>
      <c r="N41" s="61">
        <v>44323</v>
      </c>
      <c r="O41" s="75" t="s">
        <v>64</v>
      </c>
      <c r="P41" s="57"/>
      <c r="R41" s="62"/>
      <c r="T41" s="57"/>
      <c r="U41" s="56"/>
      <c r="V41" s="56"/>
      <c r="W41" s="57"/>
      <c r="X41" s="56"/>
      <c r="Y41" s="56"/>
      <c r="Z41" s="56"/>
    </row>
    <row r="42" spans="1:26" ht="25.35" customHeight="1">
      <c r="A42" s="59">
        <v>26</v>
      </c>
      <c r="B42" s="93">
        <v>19</v>
      </c>
      <c r="C42" s="78" t="s">
        <v>40</v>
      </c>
      <c r="D42" s="65">
        <v>83.25</v>
      </c>
      <c r="E42" s="63">
        <v>561.65</v>
      </c>
      <c r="F42" s="76">
        <f>(D42-E42)/E42</f>
        <v>-0.85177601709249529</v>
      </c>
      <c r="G42" s="65">
        <v>17</v>
      </c>
      <c r="H42" s="63">
        <v>3</v>
      </c>
      <c r="I42" s="63">
        <f>G42/H42</f>
        <v>5.666666666666667</v>
      </c>
      <c r="J42" s="63">
        <v>1</v>
      </c>
      <c r="K42" s="63" t="s">
        <v>30</v>
      </c>
      <c r="L42" s="65">
        <v>115349.07</v>
      </c>
      <c r="M42" s="65">
        <v>23305</v>
      </c>
      <c r="N42" s="61">
        <v>44106</v>
      </c>
      <c r="O42" s="60" t="s">
        <v>37</v>
      </c>
      <c r="P42" s="57"/>
      <c r="R42" s="62"/>
      <c r="T42" s="57"/>
      <c r="U42" s="56"/>
      <c r="V42" s="56"/>
      <c r="W42" s="57"/>
      <c r="X42" s="56"/>
      <c r="Y42" s="56"/>
      <c r="Z42" s="56"/>
    </row>
    <row r="43" spans="1:26" ht="25.35" customHeight="1">
      <c r="A43" s="59">
        <v>27</v>
      </c>
      <c r="B43" s="93">
        <v>14</v>
      </c>
      <c r="C43" s="82" t="s">
        <v>77</v>
      </c>
      <c r="D43" s="65">
        <v>71</v>
      </c>
      <c r="E43" s="63">
        <v>1140.0999999999999</v>
      </c>
      <c r="F43" s="76">
        <f>(D43-E43)/E43</f>
        <v>-0.93772476098587842</v>
      </c>
      <c r="G43" s="65">
        <v>15</v>
      </c>
      <c r="H43" s="63">
        <v>3</v>
      </c>
      <c r="I43" s="63">
        <f>G43/H43</f>
        <v>5</v>
      </c>
      <c r="J43" s="63">
        <v>2</v>
      </c>
      <c r="K43" s="63">
        <v>5</v>
      </c>
      <c r="L43" s="65">
        <v>14833</v>
      </c>
      <c r="M43" s="65">
        <v>2367</v>
      </c>
      <c r="N43" s="61">
        <v>44323</v>
      </c>
      <c r="O43" s="60" t="s">
        <v>33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5.35" customHeight="1">
      <c r="A44" s="59">
        <v>28</v>
      </c>
      <c r="B44" s="63" t="s">
        <v>30</v>
      </c>
      <c r="C44" s="64" t="s">
        <v>126</v>
      </c>
      <c r="D44" s="65">
        <v>68</v>
      </c>
      <c r="E44" s="63" t="s">
        <v>30</v>
      </c>
      <c r="F44" s="63" t="s">
        <v>30</v>
      </c>
      <c r="G44" s="65">
        <v>34</v>
      </c>
      <c r="H44" s="48">
        <v>3</v>
      </c>
      <c r="I44" s="63">
        <f>G44/H44</f>
        <v>11.333333333333334</v>
      </c>
      <c r="J44" s="63">
        <v>2</v>
      </c>
      <c r="K44" s="63" t="s">
        <v>30</v>
      </c>
      <c r="L44" s="65">
        <v>19674</v>
      </c>
      <c r="M44" s="65">
        <v>4597</v>
      </c>
      <c r="N44" s="61">
        <v>44057</v>
      </c>
      <c r="O44" s="77" t="s">
        <v>37</v>
      </c>
      <c r="P44" s="57"/>
      <c r="R44" s="62"/>
      <c r="T44" s="57"/>
      <c r="U44" s="56"/>
      <c r="V44" s="56"/>
      <c r="W44" s="56"/>
      <c r="X44" s="57"/>
      <c r="Y44" s="56"/>
      <c r="Z44" s="56"/>
    </row>
    <row r="45" spans="1:26" ht="25.15" customHeight="1">
      <c r="A45" s="59">
        <v>29</v>
      </c>
      <c r="B45" s="66" t="s">
        <v>30</v>
      </c>
      <c r="C45" s="78" t="s">
        <v>129</v>
      </c>
      <c r="D45" s="65">
        <v>65</v>
      </c>
      <c r="E45" s="63" t="s">
        <v>30</v>
      </c>
      <c r="F45" s="63" t="s">
        <v>30</v>
      </c>
      <c r="G45" s="65">
        <v>31</v>
      </c>
      <c r="H45" s="48">
        <v>6</v>
      </c>
      <c r="I45" s="63">
        <f>G45/H45</f>
        <v>5.166666666666667</v>
      </c>
      <c r="J45" s="63">
        <v>3</v>
      </c>
      <c r="K45" s="63" t="s">
        <v>30</v>
      </c>
      <c r="L45" s="65">
        <v>333936.03000000003</v>
      </c>
      <c r="M45" s="65">
        <v>71238</v>
      </c>
      <c r="N45" s="61">
        <v>43700</v>
      </c>
      <c r="O45" s="60" t="s">
        <v>64</v>
      </c>
      <c r="P45" s="57"/>
      <c r="Q45" s="88"/>
      <c r="R45" s="88"/>
      <c r="S45" s="88"/>
      <c r="T45" s="88"/>
      <c r="U45" s="88"/>
      <c r="V45" s="89"/>
      <c r="W45" s="90"/>
      <c r="X45" s="89"/>
      <c r="Y45" s="90"/>
      <c r="Z45" s="56"/>
    </row>
    <row r="46" spans="1:26" ht="25.35" customHeight="1">
      <c r="A46" s="59">
        <v>30</v>
      </c>
      <c r="B46" s="59">
        <v>27</v>
      </c>
      <c r="C46" s="78" t="s">
        <v>73</v>
      </c>
      <c r="D46" s="65">
        <v>58</v>
      </c>
      <c r="E46" s="65">
        <v>130</v>
      </c>
      <c r="F46" s="76">
        <f>(D46-E46)/E46</f>
        <v>-0.55384615384615388</v>
      </c>
      <c r="G46" s="65">
        <v>12</v>
      </c>
      <c r="H46" s="63" t="s">
        <v>30</v>
      </c>
      <c r="I46" s="63" t="s">
        <v>30</v>
      </c>
      <c r="J46" s="63" t="s">
        <v>30</v>
      </c>
      <c r="K46" s="63">
        <v>5</v>
      </c>
      <c r="L46" s="65">
        <v>2176.5</v>
      </c>
      <c r="M46" s="65">
        <v>405</v>
      </c>
      <c r="N46" s="61">
        <v>44323</v>
      </c>
      <c r="O46" s="60" t="s">
        <v>60</v>
      </c>
      <c r="P46" s="57"/>
      <c r="Q46" s="88"/>
      <c r="R46" s="88"/>
      <c r="S46" s="88"/>
      <c r="T46" s="88"/>
      <c r="U46" s="88"/>
      <c r="V46" s="89"/>
      <c r="W46" s="90"/>
      <c r="X46" s="89"/>
      <c r="Y46" s="90"/>
      <c r="Z46" s="56"/>
    </row>
    <row r="47" spans="1:26" ht="25.35" customHeight="1">
      <c r="A47" s="16"/>
      <c r="B47" s="16"/>
      <c r="C47" s="39" t="s">
        <v>131</v>
      </c>
      <c r="D47" s="58">
        <f>SUM(D35:D46)</f>
        <v>54316.07</v>
      </c>
      <c r="E47" s="58">
        <f t="shared" ref="E47:G47" si="4">SUM(E35:E46)</f>
        <v>75501.039999999979</v>
      </c>
      <c r="F47" s="84">
        <f>(D47-E47)/E47</f>
        <v>-0.28059176403397867</v>
      </c>
      <c r="G47" s="58">
        <f t="shared" si="4"/>
        <v>9376</v>
      </c>
      <c r="H47" s="58"/>
      <c r="I47" s="19"/>
      <c r="J47" s="18"/>
      <c r="K47" s="20"/>
      <c r="L47" s="21"/>
      <c r="M47" s="25"/>
      <c r="N47" s="22"/>
      <c r="O47" s="77"/>
      <c r="P47" s="57"/>
      <c r="R47" s="57"/>
    </row>
    <row r="48" spans="1:26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59">
        <v>31</v>
      </c>
      <c r="B49" s="59">
        <v>24</v>
      </c>
      <c r="C49" s="78" t="s">
        <v>87</v>
      </c>
      <c r="D49" s="65">
        <v>55</v>
      </c>
      <c r="E49" s="65">
        <v>197.8</v>
      </c>
      <c r="F49" s="76">
        <f>(D49-E49)/E49</f>
        <v>-0.7219413549039434</v>
      </c>
      <c r="G49" s="65">
        <v>9</v>
      </c>
      <c r="H49" s="63" t="s">
        <v>30</v>
      </c>
      <c r="I49" s="63" t="s">
        <v>30</v>
      </c>
      <c r="J49" s="63" t="s">
        <v>30</v>
      </c>
      <c r="K49" s="63">
        <v>4</v>
      </c>
      <c r="L49" s="65">
        <v>2318.12</v>
      </c>
      <c r="M49" s="65">
        <v>469</v>
      </c>
      <c r="N49" s="61">
        <v>44330</v>
      </c>
      <c r="O49" s="60" t="s">
        <v>60</v>
      </c>
      <c r="P49" s="57"/>
      <c r="R49" s="62"/>
      <c r="T49" s="57"/>
      <c r="U49" s="56"/>
      <c r="V49" s="56"/>
      <c r="W49" s="56"/>
      <c r="X49" s="57"/>
      <c r="Y49" s="56"/>
      <c r="Z49" s="56"/>
    </row>
    <row r="50" spans="1:26" ht="25.35" customHeight="1">
      <c r="A50" s="59">
        <v>32</v>
      </c>
      <c r="B50" s="59">
        <v>18</v>
      </c>
      <c r="C50" s="78" t="s">
        <v>104</v>
      </c>
      <c r="D50" s="65">
        <v>46.9</v>
      </c>
      <c r="E50" s="63">
        <v>659.15</v>
      </c>
      <c r="F50" s="76">
        <f>(D50-E50)/E50</f>
        <v>-0.92884775847682621</v>
      </c>
      <c r="G50" s="65">
        <v>8</v>
      </c>
      <c r="H50" s="63">
        <v>2</v>
      </c>
      <c r="I50" s="63">
        <f>G50/H50</f>
        <v>4</v>
      </c>
      <c r="J50" s="63">
        <v>1</v>
      </c>
      <c r="K50" s="63">
        <v>3</v>
      </c>
      <c r="L50" s="65">
        <v>4957.4799999999996</v>
      </c>
      <c r="M50" s="65">
        <v>790</v>
      </c>
      <c r="N50" s="61">
        <v>44337</v>
      </c>
      <c r="O50" s="60" t="s">
        <v>37</v>
      </c>
      <c r="P50" s="57"/>
      <c r="Q50" s="88"/>
      <c r="R50" s="88"/>
      <c r="S50" s="88"/>
      <c r="T50" s="88"/>
      <c r="U50" s="88"/>
      <c r="V50" s="89"/>
      <c r="W50" s="90"/>
      <c r="X50" s="89"/>
      <c r="Y50" s="91"/>
      <c r="Z50" s="56"/>
    </row>
    <row r="51" spans="1:26" ht="25.35" customHeight="1">
      <c r="A51" s="59">
        <v>33</v>
      </c>
      <c r="B51" s="66" t="s">
        <v>30</v>
      </c>
      <c r="C51" s="78" t="s">
        <v>130</v>
      </c>
      <c r="D51" s="65">
        <v>44</v>
      </c>
      <c r="E51" s="63" t="s">
        <v>30</v>
      </c>
      <c r="F51" s="63" t="s">
        <v>30</v>
      </c>
      <c r="G51" s="65">
        <v>22</v>
      </c>
      <c r="H51" s="48">
        <v>3</v>
      </c>
      <c r="I51" s="63">
        <f>G51/H51</f>
        <v>7.333333333333333</v>
      </c>
      <c r="J51" s="63">
        <v>1</v>
      </c>
      <c r="K51" s="63" t="s">
        <v>30</v>
      </c>
      <c r="L51" s="65">
        <v>150333.5</v>
      </c>
      <c r="M51" s="65">
        <v>30353</v>
      </c>
      <c r="N51" s="61">
        <v>43721</v>
      </c>
      <c r="O51" s="60" t="s">
        <v>27</v>
      </c>
      <c r="P51" s="57"/>
      <c r="R51" s="62"/>
      <c r="T51" s="57"/>
      <c r="U51" s="56"/>
      <c r="V51" s="56"/>
      <c r="W51" s="56"/>
      <c r="X51" s="57"/>
      <c r="Y51" s="56"/>
      <c r="Z51" s="56"/>
    </row>
    <row r="52" spans="1:26" ht="24.75" customHeight="1">
      <c r="A52" s="59">
        <v>34</v>
      </c>
      <c r="B52" s="93">
        <v>26</v>
      </c>
      <c r="C52" s="64" t="s">
        <v>41</v>
      </c>
      <c r="D52" s="65">
        <v>37.700000000000003</v>
      </c>
      <c r="E52" s="63">
        <v>169</v>
      </c>
      <c r="F52" s="76">
        <f>(D52-E52)/E52</f>
        <v>-0.77692307692307694</v>
      </c>
      <c r="G52" s="65">
        <v>7</v>
      </c>
      <c r="H52" s="63">
        <v>3</v>
      </c>
      <c r="I52" s="63">
        <f>G52/H52</f>
        <v>2.3333333333333335</v>
      </c>
      <c r="J52" s="63">
        <v>1</v>
      </c>
      <c r="K52" s="63" t="s">
        <v>30</v>
      </c>
      <c r="L52" s="65">
        <v>66263.72</v>
      </c>
      <c r="M52" s="65">
        <v>14239</v>
      </c>
      <c r="N52" s="61">
        <v>44113</v>
      </c>
      <c r="O52" s="60" t="s">
        <v>27</v>
      </c>
      <c r="P52" s="57"/>
      <c r="R52" s="62"/>
      <c r="T52" s="57"/>
      <c r="U52" s="56"/>
      <c r="V52" s="56"/>
      <c r="W52" s="56"/>
      <c r="X52" s="56"/>
      <c r="Y52" s="57"/>
      <c r="Z52" s="56"/>
    </row>
    <row r="53" spans="1:26" ht="25.35" customHeight="1">
      <c r="A53" s="59">
        <v>35</v>
      </c>
      <c r="B53" s="66" t="s">
        <v>30</v>
      </c>
      <c r="C53" s="64" t="s">
        <v>125</v>
      </c>
      <c r="D53" s="65">
        <v>36</v>
      </c>
      <c r="E53" s="63" t="s">
        <v>30</v>
      </c>
      <c r="F53" s="63" t="s">
        <v>30</v>
      </c>
      <c r="G53" s="65">
        <v>18</v>
      </c>
      <c r="H53" s="48">
        <v>3</v>
      </c>
      <c r="I53" s="63">
        <f>G53/H53</f>
        <v>6</v>
      </c>
      <c r="J53" s="63">
        <v>2</v>
      </c>
      <c r="K53" s="63" t="s">
        <v>30</v>
      </c>
      <c r="L53" s="65">
        <v>23940</v>
      </c>
      <c r="M53" s="65">
        <v>5632</v>
      </c>
      <c r="N53" s="61">
        <v>44015</v>
      </c>
      <c r="O53" s="60" t="s">
        <v>37</v>
      </c>
      <c r="P53" s="57"/>
      <c r="R53" s="62"/>
      <c r="T53" s="57"/>
      <c r="U53" s="56"/>
      <c r="V53" s="56"/>
      <c r="W53" s="56"/>
      <c r="X53" s="56"/>
      <c r="Y53" s="56"/>
      <c r="Z53" s="57"/>
    </row>
    <row r="54" spans="1:26" ht="24.6" customHeight="1">
      <c r="A54" s="59">
        <v>36</v>
      </c>
      <c r="B54" s="59">
        <v>17</v>
      </c>
      <c r="C54" s="45" t="s">
        <v>99</v>
      </c>
      <c r="D54" s="65">
        <v>29</v>
      </c>
      <c r="E54" s="63">
        <v>757</v>
      </c>
      <c r="F54" s="76">
        <f>(D54-E54)/E54</f>
        <v>-0.96169088507265521</v>
      </c>
      <c r="G54" s="65">
        <v>6</v>
      </c>
      <c r="H54" s="63" t="s">
        <v>30</v>
      </c>
      <c r="I54" s="63" t="s">
        <v>30</v>
      </c>
      <c r="J54" s="63">
        <v>1</v>
      </c>
      <c r="K54" s="63">
        <v>3</v>
      </c>
      <c r="L54" s="65">
        <v>5333</v>
      </c>
      <c r="M54" s="65">
        <v>916</v>
      </c>
      <c r="N54" s="61">
        <v>44337</v>
      </c>
      <c r="O54" s="60" t="s">
        <v>31</v>
      </c>
      <c r="P54" s="57"/>
      <c r="R54" s="62"/>
      <c r="T54" s="57"/>
      <c r="U54" s="56"/>
      <c r="V54" s="56"/>
      <c r="W54" s="57"/>
      <c r="X54" s="56"/>
      <c r="Y54" s="56"/>
      <c r="Z54" s="56"/>
    </row>
    <row r="55" spans="1:26" ht="25.35" customHeight="1">
      <c r="A55" s="59">
        <v>37</v>
      </c>
      <c r="B55" s="66" t="s">
        <v>30</v>
      </c>
      <c r="C55" s="45" t="s">
        <v>58</v>
      </c>
      <c r="D55" s="65">
        <v>24</v>
      </c>
      <c r="E55" s="63" t="s">
        <v>30</v>
      </c>
      <c r="F55" s="63" t="s">
        <v>30</v>
      </c>
      <c r="G55" s="65">
        <v>4</v>
      </c>
      <c r="H55" s="48">
        <v>1</v>
      </c>
      <c r="I55" s="63">
        <f>G55/H55</f>
        <v>4</v>
      </c>
      <c r="J55" s="63">
        <v>1</v>
      </c>
      <c r="K55" s="63" t="s">
        <v>30</v>
      </c>
      <c r="L55" s="65">
        <v>49162</v>
      </c>
      <c r="M55" s="65">
        <v>9163</v>
      </c>
      <c r="N55" s="61">
        <v>43805</v>
      </c>
      <c r="O55" s="60" t="s">
        <v>37</v>
      </c>
      <c r="P55" s="57"/>
      <c r="R55" s="62"/>
      <c r="T55" s="57"/>
      <c r="U55" s="56"/>
      <c r="V55" s="56"/>
      <c r="W55" s="56"/>
      <c r="X55" s="57"/>
      <c r="Y55" s="56"/>
      <c r="Z55" s="56"/>
    </row>
    <row r="56" spans="1:26" ht="24.6" customHeight="1">
      <c r="A56" s="59">
        <v>38</v>
      </c>
      <c r="B56" s="107" t="s">
        <v>56</v>
      </c>
      <c r="C56" s="45" t="s">
        <v>142</v>
      </c>
      <c r="D56" s="65">
        <v>14</v>
      </c>
      <c r="E56" s="63" t="s">
        <v>30</v>
      </c>
      <c r="F56" s="63" t="s">
        <v>30</v>
      </c>
      <c r="G56" s="65">
        <v>2</v>
      </c>
      <c r="H56" s="48">
        <v>2</v>
      </c>
      <c r="I56" s="63">
        <f>G56/H56</f>
        <v>1</v>
      </c>
      <c r="J56" s="63">
        <v>1</v>
      </c>
      <c r="K56" s="63">
        <v>1</v>
      </c>
      <c r="L56" s="65">
        <v>14</v>
      </c>
      <c r="M56" s="65">
        <v>2</v>
      </c>
      <c r="N56" s="61">
        <v>44351</v>
      </c>
      <c r="O56" s="60" t="s">
        <v>89</v>
      </c>
      <c r="P56" s="57"/>
      <c r="R56" s="62"/>
      <c r="T56" s="57"/>
      <c r="U56" s="56"/>
      <c r="V56" s="56"/>
      <c r="W56" s="56"/>
      <c r="X56" s="56"/>
      <c r="Y56" s="56"/>
      <c r="Z56" s="57"/>
    </row>
    <row r="57" spans="1:26" ht="25.35" customHeight="1">
      <c r="A57" s="16"/>
      <c r="B57" s="16"/>
      <c r="C57" s="39" t="s">
        <v>143</v>
      </c>
      <c r="D57" s="58">
        <f>SUM(D47:D56)</f>
        <v>54602.67</v>
      </c>
      <c r="E57" s="58">
        <f t="shared" ref="E57:G57" si="5">SUM(E47:E56)</f>
        <v>77283.989999999976</v>
      </c>
      <c r="F57" s="108">
        <f t="shared" ref="F57" si="6">(D57-E57)/E57</f>
        <v>-0.29348018910514306</v>
      </c>
      <c r="G57" s="58">
        <f t="shared" si="5"/>
        <v>9452</v>
      </c>
      <c r="H57" s="58"/>
      <c r="I57" s="19"/>
      <c r="J57" s="18"/>
      <c r="K57" s="20"/>
      <c r="L57" s="21"/>
      <c r="M57" s="25"/>
      <c r="N57" s="22"/>
      <c r="O57" s="77"/>
    </row>
    <row r="58" spans="1:26" ht="23.1" customHeight="1"/>
    <row r="59" spans="1:26" ht="17.25" customHeight="1"/>
    <row r="73" spans="16:18">
      <c r="R73" s="57"/>
    </row>
    <row r="76" spans="16:18">
      <c r="P76" s="57"/>
    </row>
    <row r="80" spans="16:18" ht="12" customHeight="1"/>
  </sheetData>
  <sortState xmlns:xlrd2="http://schemas.microsoft.com/office/spreadsheetml/2017/richdata2" ref="B13:O55">
    <sortCondition descending="1" ref="D13:D5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D937C-2A4B-4786-BDCC-EE29A45B3130}">
  <dimension ref="A1:Z68"/>
  <sheetViews>
    <sheetView topLeftCell="A19" zoomScale="60" zoomScaleNormal="60" workbookViewId="0">
      <selection activeCell="C42" sqref="C42"/>
    </sheetView>
  </sheetViews>
  <sheetFormatPr defaultColWidth="8.85546875" defaultRowHeight="15"/>
  <cols>
    <col min="1" max="1" width="4.140625" style="55" customWidth="1"/>
    <col min="2" max="2" width="5.85546875" style="55" customWidth="1"/>
    <col min="3" max="3" width="29.42578125" style="55" customWidth="1"/>
    <col min="4" max="4" width="13.42578125" style="55" customWidth="1"/>
    <col min="5" max="5" width="14" style="55" customWidth="1"/>
    <col min="6" max="6" width="15.42578125" style="55" customWidth="1"/>
    <col min="7" max="7" width="12.140625" style="55" bestFit="1" customWidth="1"/>
    <col min="8" max="8" width="10.85546875" style="55" customWidth="1"/>
    <col min="9" max="9" width="12" style="55" customWidth="1"/>
    <col min="10" max="10" width="10.5703125" style="55" customWidth="1"/>
    <col min="11" max="11" width="12.140625" style="55" bestFit="1" customWidth="1"/>
    <col min="12" max="12" width="13.42578125" style="55" customWidth="1"/>
    <col min="13" max="13" width="13" style="55" customWidth="1"/>
    <col min="14" max="14" width="14" style="55" customWidth="1"/>
    <col min="15" max="15" width="15.42578125" style="55" customWidth="1"/>
    <col min="16" max="16" width="6.42578125" style="55" customWidth="1"/>
    <col min="17" max="17" width="8.42578125" style="55" customWidth="1"/>
    <col min="18" max="19" width="8.5703125" style="55" customWidth="1"/>
    <col min="20" max="20" width="13.85546875" style="55" customWidth="1"/>
    <col min="21" max="21" width="12.28515625" style="55" customWidth="1"/>
    <col min="22" max="22" width="11.85546875" style="55" bestFit="1" customWidth="1"/>
    <col min="23" max="23" width="12" style="55" bestFit="1" customWidth="1"/>
    <col min="24" max="24" width="14.85546875" style="55" customWidth="1"/>
    <col min="25" max="25" width="13.7109375" style="55" customWidth="1"/>
    <col min="26" max="16384" width="8.85546875" style="55"/>
  </cols>
  <sheetData>
    <row r="1" spans="1:26" ht="19.5" customHeight="1">
      <c r="E1" s="2" t="s">
        <v>108</v>
      </c>
      <c r="F1" s="2"/>
      <c r="G1" s="2"/>
      <c r="H1" s="2"/>
      <c r="I1" s="2"/>
    </row>
    <row r="2" spans="1:26" ht="19.5" customHeight="1">
      <c r="E2" s="2" t="s">
        <v>109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133"/>
      <c r="B5" s="133"/>
      <c r="C5" s="130" t="s">
        <v>0</v>
      </c>
      <c r="D5" s="3"/>
      <c r="E5" s="3"/>
      <c r="F5" s="130" t="s">
        <v>3</v>
      </c>
      <c r="G5" s="3"/>
      <c r="H5" s="130" t="s">
        <v>5</v>
      </c>
      <c r="I5" s="130" t="s">
        <v>6</v>
      </c>
      <c r="J5" s="130" t="s">
        <v>7</v>
      </c>
      <c r="K5" s="130" t="s">
        <v>8</v>
      </c>
      <c r="L5" s="130" t="s">
        <v>10</v>
      </c>
      <c r="M5" s="130" t="s">
        <v>9</v>
      </c>
      <c r="N5" s="130" t="s">
        <v>11</v>
      </c>
      <c r="O5" s="130" t="s">
        <v>12</v>
      </c>
    </row>
    <row r="6" spans="1:26">
      <c r="A6" s="134"/>
      <c r="B6" s="134"/>
      <c r="C6" s="131"/>
      <c r="D6" s="4" t="s">
        <v>106</v>
      </c>
      <c r="E6" s="4" t="s">
        <v>91</v>
      </c>
      <c r="F6" s="131"/>
      <c r="G6" s="4" t="s">
        <v>106</v>
      </c>
      <c r="H6" s="131"/>
      <c r="I6" s="131"/>
      <c r="J6" s="131"/>
      <c r="K6" s="131"/>
      <c r="L6" s="131"/>
      <c r="M6" s="131"/>
      <c r="N6" s="131"/>
      <c r="O6" s="131"/>
    </row>
    <row r="7" spans="1:26">
      <c r="A7" s="134"/>
      <c r="B7" s="134"/>
      <c r="C7" s="131"/>
      <c r="D7" s="4" t="s">
        <v>1</v>
      </c>
      <c r="E7" s="4" t="s">
        <v>1</v>
      </c>
      <c r="F7" s="131"/>
      <c r="G7" s="4" t="s">
        <v>4</v>
      </c>
      <c r="H7" s="131"/>
      <c r="I7" s="131"/>
      <c r="J7" s="131"/>
      <c r="K7" s="131"/>
      <c r="L7" s="131"/>
      <c r="M7" s="131"/>
      <c r="N7" s="131"/>
      <c r="O7" s="131"/>
    </row>
    <row r="8" spans="1:26" ht="18" customHeight="1" thickBot="1">
      <c r="A8" s="135"/>
      <c r="B8" s="135"/>
      <c r="C8" s="132"/>
      <c r="D8" s="5" t="s">
        <v>2</v>
      </c>
      <c r="E8" s="5" t="s">
        <v>2</v>
      </c>
      <c r="F8" s="132"/>
      <c r="G8" s="6"/>
      <c r="H8" s="132"/>
      <c r="I8" s="132"/>
      <c r="J8" s="132"/>
      <c r="K8" s="132"/>
      <c r="L8" s="132"/>
      <c r="M8" s="132"/>
      <c r="N8" s="132"/>
      <c r="O8" s="132"/>
      <c r="R8" s="8"/>
    </row>
    <row r="9" spans="1:26" ht="15" customHeight="1">
      <c r="A9" s="133"/>
      <c r="B9" s="133"/>
      <c r="C9" s="130" t="s">
        <v>13</v>
      </c>
      <c r="D9" s="94"/>
      <c r="E9" s="94"/>
      <c r="F9" s="130" t="s">
        <v>15</v>
      </c>
      <c r="G9" s="94"/>
      <c r="H9" s="9" t="s">
        <v>18</v>
      </c>
      <c r="I9" s="130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130" t="s">
        <v>26</v>
      </c>
      <c r="R9" s="8"/>
      <c r="V9" s="57"/>
      <c r="W9" s="56"/>
      <c r="X9" s="57"/>
      <c r="Y9" s="56"/>
    </row>
    <row r="10" spans="1:26">
      <c r="A10" s="134"/>
      <c r="B10" s="134"/>
      <c r="C10" s="131"/>
      <c r="D10" s="95" t="s">
        <v>107</v>
      </c>
      <c r="E10" s="95" t="s">
        <v>92</v>
      </c>
      <c r="F10" s="131"/>
      <c r="G10" s="95" t="s">
        <v>107</v>
      </c>
      <c r="H10" s="4" t="s">
        <v>17</v>
      </c>
      <c r="I10" s="131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131"/>
      <c r="R10" s="8"/>
      <c r="V10" s="57"/>
      <c r="W10" s="56"/>
      <c r="X10" s="57"/>
      <c r="Y10" s="56"/>
    </row>
    <row r="11" spans="1:26">
      <c r="A11" s="134"/>
      <c r="B11" s="134"/>
      <c r="C11" s="131"/>
      <c r="D11" s="95" t="s">
        <v>14</v>
      </c>
      <c r="E11" s="4" t="s">
        <v>14</v>
      </c>
      <c r="F11" s="131"/>
      <c r="G11" s="95" t="s">
        <v>16</v>
      </c>
      <c r="H11" s="6"/>
      <c r="I11" s="131"/>
      <c r="J11" s="6"/>
      <c r="K11" s="6"/>
      <c r="L11" s="12" t="s">
        <v>2</v>
      </c>
      <c r="M11" s="4" t="s">
        <v>17</v>
      </c>
      <c r="N11" s="6"/>
      <c r="O11" s="131"/>
      <c r="R11" s="57"/>
      <c r="T11" s="57"/>
      <c r="U11" s="56"/>
      <c r="V11" s="57"/>
      <c r="W11" s="56"/>
      <c r="X11" s="57"/>
      <c r="Y11" s="56"/>
    </row>
    <row r="12" spans="1:26" ht="15.6" customHeight="1" thickBot="1">
      <c r="A12" s="134"/>
      <c r="B12" s="135"/>
      <c r="C12" s="132"/>
      <c r="D12" s="96"/>
      <c r="E12" s="5" t="s">
        <v>2</v>
      </c>
      <c r="F12" s="132"/>
      <c r="G12" s="96" t="s">
        <v>17</v>
      </c>
      <c r="H12" s="32"/>
      <c r="I12" s="132"/>
      <c r="J12" s="32"/>
      <c r="K12" s="32"/>
      <c r="L12" s="32"/>
      <c r="M12" s="32"/>
      <c r="N12" s="32"/>
      <c r="O12" s="132"/>
      <c r="Q12" s="88"/>
      <c r="R12" s="88"/>
      <c r="S12" s="88"/>
      <c r="T12" s="88"/>
      <c r="U12" s="88"/>
      <c r="V12" s="89"/>
      <c r="W12" s="89"/>
      <c r="X12" s="90"/>
      <c r="Y12" s="90"/>
    </row>
    <row r="13" spans="1:26" ht="25.35" customHeight="1">
      <c r="A13" s="59">
        <v>1</v>
      </c>
      <c r="B13" s="59" t="s">
        <v>56</v>
      </c>
      <c r="C13" s="45" t="s">
        <v>111</v>
      </c>
      <c r="D13" s="65">
        <v>28462.44</v>
      </c>
      <c r="E13" s="63" t="s">
        <v>30</v>
      </c>
      <c r="F13" s="63" t="s">
        <v>30</v>
      </c>
      <c r="G13" s="65">
        <v>4288</v>
      </c>
      <c r="H13" s="63">
        <v>126</v>
      </c>
      <c r="I13" s="63">
        <f t="shared" ref="I13:I18" si="0">G13/H13</f>
        <v>34.031746031746032</v>
      </c>
      <c r="J13" s="63">
        <v>15</v>
      </c>
      <c r="K13" s="63">
        <v>1</v>
      </c>
      <c r="L13" s="65">
        <v>34106</v>
      </c>
      <c r="M13" s="65">
        <v>4884</v>
      </c>
      <c r="N13" s="61">
        <v>44344</v>
      </c>
      <c r="O13" s="60" t="s">
        <v>113</v>
      </c>
      <c r="P13" s="57"/>
      <c r="Q13" s="88"/>
      <c r="R13" s="88"/>
      <c r="S13" s="88"/>
      <c r="T13" s="88"/>
      <c r="U13" s="88"/>
      <c r="V13" s="89"/>
      <c r="W13" s="89"/>
      <c r="X13" s="90"/>
      <c r="Y13" s="90"/>
      <c r="Z13" s="56"/>
    </row>
    <row r="14" spans="1:26" ht="25.35" customHeight="1">
      <c r="A14" s="59">
        <v>2</v>
      </c>
      <c r="B14" s="59">
        <v>1</v>
      </c>
      <c r="C14" s="45" t="s">
        <v>97</v>
      </c>
      <c r="D14" s="65">
        <v>10730.29</v>
      </c>
      <c r="E14" s="63">
        <v>17480.71</v>
      </c>
      <c r="F14" s="76">
        <f>(D14-E14)/E14</f>
        <v>-0.38616394871832999</v>
      </c>
      <c r="G14" s="65">
        <v>2167</v>
      </c>
      <c r="H14" s="63">
        <v>111</v>
      </c>
      <c r="I14" s="63">
        <f t="shared" si="0"/>
        <v>19.522522522522522</v>
      </c>
      <c r="J14" s="63">
        <v>17</v>
      </c>
      <c r="K14" s="63">
        <v>2</v>
      </c>
      <c r="L14" s="65">
        <v>33170</v>
      </c>
      <c r="M14" s="65">
        <v>6921</v>
      </c>
      <c r="N14" s="61">
        <v>44337</v>
      </c>
      <c r="O14" s="60" t="s">
        <v>32</v>
      </c>
      <c r="P14" s="57"/>
      <c r="Q14" s="88"/>
      <c r="R14" s="88"/>
      <c r="S14" s="88"/>
      <c r="T14" s="88"/>
      <c r="U14" s="88"/>
      <c r="V14" s="89"/>
      <c r="W14" s="89"/>
      <c r="X14" s="90"/>
      <c r="Y14" s="90"/>
      <c r="Z14" s="56"/>
    </row>
    <row r="15" spans="1:26" ht="25.35" customHeight="1">
      <c r="A15" s="59">
        <v>3</v>
      </c>
      <c r="B15" s="59" t="s">
        <v>56</v>
      </c>
      <c r="C15" s="45" t="s">
        <v>112</v>
      </c>
      <c r="D15" s="65">
        <v>5575.23</v>
      </c>
      <c r="E15" s="63" t="s">
        <v>30</v>
      </c>
      <c r="F15" s="63" t="s">
        <v>30</v>
      </c>
      <c r="G15" s="65">
        <v>928</v>
      </c>
      <c r="H15" s="63">
        <v>90</v>
      </c>
      <c r="I15" s="63">
        <f t="shared" si="0"/>
        <v>10.311111111111112</v>
      </c>
      <c r="J15" s="63">
        <v>14</v>
      </c>
      <c r="K15" s="63">
        <v>1</v>
      </c>
      <c r="L15" s="65">
        <v>5887</v>
      </c>
      <c r="M15" s="65">
        <v>983</v>
      </c>
      <c r="N15" s="61">
        <v>44344</v>
      </c>
      <c r="O15" s="60" t="s">
        <v>32</v>
      </c>
      <c r="P15" s="57"/>
      <c r="Q15" s="88"/>
      <c r="R15" s="88"/>
      <c r="S15" s="88"/>
      <c r="T15" s="88"/>
      <c r="U15" s="88"/>
      <c r="V15" s="89"/>
      <c r="W15" s="89"/>
      <c r="X15" s="90"/>
      <c r="Y15" s="90"/>
      <c r="Z15" s="56"/>
    </row>
    <row r="16" spans="1:26" ht="25.35" customHeight="1">
      <c r="A16" s="59">
        <v>4</v>
      </c>
      <c r="B16" s="59">
        <v>2</v>
      </c>
      <c r="C16" s="45" t="s">
        <v>82</v>
      </c>
      <c r="D16" s="65">
        <v>4894.42</v>
      </c>
      <c r="E16" s="63">
        <v>8392</v>
      </c>
      <c r="F16" s="76">
        <f>(D16-E16)/E16</f>
        <v>-0.41677550047664441</v>
      </c>
      <c r="G16" s="65">
        <v>741</v>
      </c>
      <c r="H16" s="63">
        <v>53</v>
      </c>
      <c r="I16" s="63">
        <f t="shared" si="0"/>
        <v>13.981132075471699</v>
      </c>
      <c r="J16" s="63">
        <v>8</v>
      </c>
      <c r="K16" s="63">
        <v>3</v>
      </c>
      <c r="L16" s="65">
        <v>43572.46</v>
      </c>
      <c r="M16" s="65">
        <v>6791</v>
      </c>
      <c r="N16" s="61">
        <v>44330</v>
      </c>
      <c r="O16" s="60" t="s">
        <v>27</v>
      </c>
      <c r="P16" s="57"/>
      <c r="Q16" s="88"/>
      <c r="R16" s="88"/>
      <c r="S16" s="88"/>
      <c r="T16" s="88"/>
      <c r="U16" s="88"/>
      <c r="V16" s="89"/>
      <c r="W16" s="89"/>
      <c r="X16" s="90"/>
      <c r="Y16" s="90"/>
      <c r="Z16" s="56"/>
    </row>
    <row r="17" spans="1:26" ht="25.35" customHeight="1">
      <c r="A17" s="59">
        <v>5</v>
      </c>
      <c r="B17" s="59">
        <v>4</v>
      </c>
      <c r="C17" s="45" t="s">
        <v>65</v>
      </c>
      <c r="D17" s="65">
        <v>4147.8500000000004</v>
      </c>
      <c r="E17" s="63">
        <v>5903.65</v>
      </c>
      <c r="F17" s="76">
        <f>(D17-E17)/E17</f>
        <v>-0.29740922988320773</v>
      </c>
      <c r="G17" s="65">
        <v>826</v>
      </c>
      <c r="H17" s="63">
        <v>66</v>
      </c>
      <c r="I17" s="63">
        <f t="shared" si="0"/>
        <v>12.515151515151516</v>
      </c>
      <c r="J17" s="63">
        <v>10</v>
      </c>
      <c r="K17" s="63">
        <v>4</v>
      </c>
      <c r="L17" s="65">
        <v>48344.57</v>
      </c>
      <c r="M17" s="65">
        <v>9937</v>
      </c>
      <c r="N17" s="61">
        <v>44323</v>
      </c>
      <c r="O17" s="60" t="s">
        <v>34</v>
      </c>
      <c r="P17" s="57"/>
      <c r="Q17" s="88"/>
      <c r="R17" s="88"/>
      <c r="S17" s="88"/>
      <c r="T17" s="88"/>
      <c r="U17" s="88"/>
      <c r="V17" s="89"/>
      <c r="W17" s="89"/>
      <c r="X17" s="90"/>
      <c r="Y17" s="90"/>
      <c r="Z17" s="56"/>
    </row>
    <row r="18" spans="1:26" ht="25.35" customHeight="1">
      <c r="A18" s="59">
        <v>6</v>
      </c>
      <c r="B18" s="59" t="s">
        <v>56</v>
      </c>
      <c r="C18" s="45" t="s">
        <v>110</v>
      </c>
      <c r="D18" s="65">
        <v>3496.08</v>
      </c>
      <c r="E18" s="63" t="s">
        <v>30</v>
      </c>
      <c r="F18" s="63" t="s">
        <v>30</v>
      </c>
      <c r="G18" s="65">
        <v>558</v>
      </c>
      <c r="H18" s="63">
        <v>73</v>
      </c>
      <c r="I18" s="63">
        <f t="shared" si="0"/>
        <v>7.6438356164383565</v>
      </c>
      <c r="J18" s="63">
        <v>13</v>
      </c>
      <c r="K18" s="63">
        <v>1</v>
      </c>
      <c r="L18" s="65">
        <v>3886.28</v>
      </c>
      <c r="M18" s="65">
        <v>625</v>
      </c>
      <c r="N18" s="61">
        <v>44344</v>
      </c>
      <c r="O18" s="60" t="s">
        <v>27</v>
      </c>
      <c r="P18" s="57"/>
      <c r="Q18" s="88"/>
      <c r="R18" s="88"/>
      <c r="S18" s="88"/>
      <c r="T18" s="88"/>
      <c r="U18" s="88"/>
      <c r="V18" s="89"/>
      <c r="W18" s="89"/>
      <c r="X18" s="90"/>
      <c r="Y18" s="90"/>
      <c r="Z18" s="56"/>
    </row>
    <row r="19" spans="1:26" ht="25.35" customHeight="1">
      <c r="A19" s="59">
        <v>7</v>
      </c>
      <c r="B19" s="59">
        <v>5</v>
      </c>
      <c r="C19" s="45" t="s">
        <v>98</v>
      </c>
      <c r="D19" s="65">
        <v>2804</v>
      </c>
      <c r="E19" s="63">
        <v>5453</v>
      </c>
      <c r="F19" s="76">
        <f>(D19-E19)/E19</f>
        <v>-0.48578763983128553</v>
      </c>
      <c r="G19" s="65">
        <v>426</v>
      </c>
      <c r="H19" s="63" t="s">
        <v>30</v>
      </c>
      <c r="I19" s="63" t="s">
        <v>30</v>
      </c>
      <c r="J19" s="63">
        <v>6</v>
      </c>
      <c r="K19" s="63">
        <v>2</v>
      </c>
      <c r="L19" s="65">
        <v>10589</v>
      </c>
      <c r="M19" s="65">
        <v>1681</v>
      </c>
      <c r="N19" s="61">
        <v>44337</v>
      </c>
      <c r="O19" s="77" t="s">
        <v>31</v>
      </c>
      <c r="P19" s="57"/>
      <c r="Q19" s="88"/>
      <c r="R19" s="88"/>
      <c r="S19" s="88"/>
      <c r="T19" s="88"/>
      <c r="U19" s="88"/>
      <c r="V19" s="89"/>
      <c r="W19" s="89"/>
      <c r="X19" s="90"/>
      <c r="Y19" s="90"/>
      <c r="Z19" s="56"/>
    </row>
    <row r="20" spans="1:26" ht="25.35" customHeight="1">
      <c r="A20" s="59">
        <v>8</v>
      </c>
      <c r="B20" s="59">
        <v>8</v>
      </c>
      <c r="C20" s="79" t="s">
        <v>46</v>
      </c>
      <c r="D20" s="65">
        <v>2403.42</v>
      </c>
      <c r="E20" s="63">
        <v>3247.88</v>
      </c>
      <c r="F20" s="76">
        <f>(D20-E20)/E20</f>
        <v>-0.26000344840326611</v>
      </c>
      <c r="G20" s="65">
        <v>478</v>
      </c>
      <c r="H20" s="48">
        <v>50</v>
      </c>
      <c r="I20" s="63">
        <f>G20/H20</f>
        <v>9.56</v>
      </c>
      <c r="J20" s="63">
        <v>12</v>
      </c>
      <c r="K20" s="63">
        <v>5</v>
      </c>
      <c r="L20" s="65">
        <v>41756</v>
      </c>
      <c r="M20" s="65">
        <v>8647</v>
      </c>
      <c r="N20" s="61">
        <v>44316</v>
      </c>
      <c r="O20" s="60" t="s">
        <v>32</v>
      </c>
      <c r="P20" s="57"/>
      <c r="Q20" s="88"/>
      <c r="R20" s="88"/>
      <c r="S20" s="88"/>
      <c r="T20" s="88"/>
      <c r="U20" s="88"/>
      <c r="V20" s="89"/>
      <c r="W20" s="89"/>
      <c r="X20" s="90"/>
      <c r="Y20" s="90"/>
      <c r="Z20" s="56"/>
    </row>
    <row r="21" spans="1:26" ht="25.35" customHeight="1">
      <c r="A21" s="59">
        <v>9</v>
      </c>
      <c r="B21" s="59">
        <v>3</v>
      </c>
      <c r="C21" s="78" t="s">
        <v>95</v>
      </c>
      <c r="D21" s="65">
        <v>2145.63</v>
      </c>
      <c r="E21" s="63">
        <v>6610.59</v>
      </c>
      <c r="F21" s="76">
        <f>(D21-E21)/E21</f>
        <v>-0.67542534024950873</v>
      </c>
      <c r="G21" s="65">
        <v>325</v>
      </c>
      <c r="H21" s="63">
        <v>27</v>
      </c>
      <c r="I21" s="63">
        <f>G21/H21</f>
        <v>12.037037037037036</v>
      </c>
      <c r="J21" s="63">
        <v>9</v>
      </c>
      <c r="K21" s="63">
        <v>2</v>
      </c>
      <c r="L21" s="65">
        <v>12844.11</v>
      </c>
      <c r="M21" s="65">
        <v>1991</v>
      </c>
      <c r="N21" s="61">
        <v>44337</v>
      </c>
      <c r="O21" s="60" t="s">
        <v>27</v>
      </c>
      <c r="P21" s="57"/>
      <c r="Q21" s="88"/>
      <c r="R21" s="88"/>
      <c r="S21" s="88"/>
      <c r="T21" s="88"/>
      <c r="U21" s="88"/>
      <c r="V21" s="89"/>
      <c r="W21" s="89"/>
      <c r="X21" s="90"/>
      <c r="Y21" s="90"/>
      <c r="Z21" s="56"/>
    </row>
    <row r="22" spans="1:26" ht="25.35" customHeight="1">
      <c r="A22" s="59">
        <v>10</v>
      </c>
      <c r="B22" s="59">
        <v>6</v>
      </c>
      <c r="C22" s="92" t="s">
        <v>63</v>
      </c>
      <c r="D22" s="65">
        <v>1881.54</v>
      </c>
      <c r="E22" s="63">
        <v>3596.97</v>
      </c>
      <c r="F22" s="76">
        <f>(D22-E22)/E22</f>
        <v>-0.47690973235806799</v>
      </c>
      <c r="G22" s="65">
        <v>285</v>
      </c>
      <c r="H22" s="48">
        <v>22</v>
      </c>
      <c r="I22" s="63">
        <f>G22/H22</f>
        <v>12.954545454545455</v>
      </c>
      <c r="J22" s="63">
        <v>8</v>
      </c>
      <c r="K22" s="63">
        <v>4</v>
      </c>
      <c r="L22" s="65">
        <v>49428.09</v>
      </c>
      <c r="M22" s="65">
        <v>7172</v>
      </c>
      <c r="N22" s="61">
        <v>44323</v>
      </c>
      <c r="O22" s="75" t="s">
        <v>64</v>
      </c>
      <c r="P22" s="57"/>
      <c r="Q22" s="88"/>
      <c r="R22" s="88"/>
      <c r="S22" s="88"/>
      <c r="T22" s="88"/>
      <c r="U22" s="88"/>
      <c r="V22" s="89"/>
      <c r="W22" s="89"/>
      <c r="X22" s="90"/>
      <c r="Y22" s="90"/>
      <c r="Z22" s="56"/>
    </row>
    <row r="23" spans="1:26" ht="25.35" customHeight="1">
      <c r="A23" s="16"/>
      <c r="B23" s="16"/>
      <c r="C23" s="39" t="s">
        <v>29</v>
      </c>
      <c r="D23" s="58">
        <f>SUM(D13:D22)</f>
        <v>66540.89999999998</v>
      </c>
      <c r="E23" s="58">
        <f>SUM(E13:E22)</f>
        <v>50684.800000000003</v>
      </c>
      <c r="F23" s="84">
        <f t="shared" ref="F23" si="1">(D23-E23)/E23</f>
        <v>0.31283737925374028</v>
      </c>
      <c r="G23" s="58">
        <f>SUM(G13:G22)</f>
        <v>11022</v>
      </c>
      <c r="H23" s="58"/>
      <c r="I23" s="19"/>
      <c r="J23" s="18"/>
      <c r="K23" s="20"/>
      <c r="L23" s="21"/>
      <c r="M23" s="25"/>
      <c r="N23" s="22"/>
      <c r="O23" s="77"/>
      <c r="P23" s="57"/>
      <c r="R23" s="57"/>
    </row>
    <row r="24" spans="1:26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59">
        <v>11</v>
      </c>
      <c r="B25" s="59" t="s">
        <v>56</v>
      </c>
      <c r="C25" s="78" t="s">
        <v>115</v>
      </c>
      <c r="D25" s="65">
        <v>1441.93</v>
      </c>
      <c r="E25" s="63" t="s">
        <v>30</v>
      </c>
      <c r="F25" s="63" t="s">
        <v>30</v>
      </c>
      <c r="G25" s="65">
        <v>270</v>
      </c>
      <c r="H25" s="63" t="s">
        <v>30</v>
      </c>
      <c r="I25" s="63" t="s">
        <v>30</v>
      </c>
      <c r="J25" s="63">
        <v>11</v>
      </c>
      <c r="K25" s="63">
        <v>1</v>
      </c>
      <c r="L25" s="65">
        <v>1441.93</v>
      </c>
      <c r="M25" s="65">
        <v>270</v>
      </c>
      <c r="N25" s="61">
        <v>44344</v>
      </c>
      <c r="O25" s="60" t="s">
        <v>116</v>
      </c>
      <c r="P25" s="57"/>
      <c r="Q25" s="88"/>
      <c r="R25" s="88"/>
      <c r="S25" s="88"/>
      <c r="T25" s="88"/>
      <c r="U25" s="88"/>
      <c r="V25" s="89"/>
      <c r="W25" s="89"/>
      <c r="X25" s="90"/>
      <c r="Y25" s="91"/>
      <c r="Z25" s="56"/>
    </row>
    <row r="26" spans="1:26" ht="25.35" customHeight="1">
      <c r="A26" s="59">
        <v>12</v>
      </c>
      <c r="B26" s="59" t="s">
        <v>56</v>
      </c>
      <c r="C26" s="78" t="s">
        <v>117</v>
      </c>
      <c r="D26" s="65">
        <v>1332.5</v>
      </c>
      <c r="E26" s="63" t="s">
        <v>30</v>
      </c>
      <c r="F26" s="63" t="s">
        <v>30</v>
      </c>
      <c r="G26" s="65">
        <v>282</v>
      </c>
      <c r="H26" s="63" t="s">
        <v>30</v>
      </c>
      <c r="I26" s="63" t="s">
        <v>30</v>
      </c>
      <c r="J26" s="63" t="s">
        <v>30</v>
      </c>
      <c r="K26" s="63">
        <v>1</v>
      </c>
      <c r="L26" s="65">
        <v>1332.5</v>
      </c>
      <c r="M26" s="65">
        <v>282</v>
      </c>
      <c r="N26" s="61">
        <v>44344</v>
      </c>
      <c r="O26" s="60" t="s">
        <v>60</v>
      </c>
      <c r="P26" s="57"/>
      <c r="Q26" s="88"/>
      <c r="R26" s="88"/>
      <c r="S26" s="88"/>
      <c r="T26" s="88"/>
      <c r="U26" s="88"/>
      <c r="V26" s="89"/>
      <c r="W26" s="89"/>
      <c r="X26" s="90"/>
      <c r="Y26" s="91"/>
      <c r="Z26" s="56"/>
    </row>
    <row r="27" spans="1:26" ht="25.35" customHeight="1">
      <c r="A27" s="59">
        <v>13</v>
      </c>
      <c r="B27" s="93" t="s">
        <v>56</v>
      </c>
      <c r="C27" s="78" t="s">
        <v>114</v>
      </c>
      <c r="D27" s="65">
        <v>1309.3699999999999</v>
      </c>
      <c r="E27" s="63" t="s">
        <v>30</v>
      </c>
      <c r="F27" s="63" t="s">
        <v>30</v>
      </c>
      <c r="G27" s="65">
        <v>238</v>
      </c>
      <c r="H27" s="63">
        <v>24</v>
      </c>
      <c r="I27" s="63">
        <f>G27/H27</f>
        <v>9.9166666666666661</v>
      </c>
      <c r="J27" s="63">
        <v>4</v>
      </c>
      <c r="K27" s="63">
        <v>1</v>
      </c>
      <c r="L27" s="65">
        <v>1309.3699999999999</v>
      </c>
      <c r="M27" s="65">
        <v>238</v>
      </c>
      <c r="N27" s="61">
        <v>44344</v>
      </c>
      <c r="O27" s="60" t="s">
        <v>49</v>
      </c>
      <c r="P27" s="57"/>
      <c r="R27" s="62"/>
      <c r="T27" s="57"/>
      <c r="U27" s="56"/>
      <c r="V27" s="56"/>
      <c r="W27" s="56"/>
      <c r="X27" s="56"/>
      <c r="Y27" s="57"/>
      <c r="Z27" s="56"/>
    </row>
    <row r="28" spans="1:26" ht="25.35" customHeight="1">
      <c r="A28" s="59">
        <v>14</v>
      </c>
      <c r="B28" s="93">
        <v>12</v>
      </c>
      <c r="C28" s="82" t="s">
        <v>77</v>
      </c>
      <c r="D28" s="65">
        <v>1140.0999999999999</v>
      </c>
      <c r="E28" s="63">
        <v>1628.65</v>
      </c>
      <c r="F28" s="76">
        <f t="shared" ref="F28:F35" si="2">(D28-E28)/E28</f>
        <v>-0.29997236975409092</v>
      </c>
      <c r="G28" s="65">
        <v>191</v>
      </c>
      <c r="H28" s="63">
        <v>11</v>
      </c>
      <c r="I28" s="63">
        <f>G28/H28</f>
        <v>17.363636363636363</v>
      </c>
      <c r="J28" s="63">
        <v>6</v>
      </c>
      <c r="K28" s="63">
        <v>4</v>
      </c>
      <c r="L28" s="65">
        <v>14471</v>
      </c>
      <c r="M28" s="65">
        <v>2302</v>
      </c>
      <c r="N28" s="61">
        <v>44323</v>
      </c>
      <c r="O28" s="60" t="s">
        <v>33</v>
      </c>
      <c r="P28" s="57"/>
      <c r="R28" s="62"/>
      <c r="T28" s="57"/>
      <c r="U28" s="56"/>
      <c r="V28" s="56"/>
      <c r="W28" s="56"/>
      <c r="X28" s="56"/>
      <c r="Y28" s="57"/>
      <c r="Z28" s="56"/>
    </row>
    <row r="29" spans="1:26" ht="25.35" customHeight="1">
      <c r="A29" s="59">
        <v>15</v>
      </c>
      <c r="B29" s="93">
        <v>11</v>
      </c>
      <c r="C29" s="78" t="s">
        <v>66</v>
      </c>
      <c r="D29" s="65">
        <v>921.04</v>
      </c>
      <c r="E29" s="63">
        <v>2670.99</v>
      </c>
      <c r="F29" s="76">
        <f t="shared" si="2"/>
        <v>-0.65516905716606955</v>
      </c>
      <c r="G29" s="65">
        <v>147</v>
      </c>
      <c r="H29" s="63">
        <v>14</v>
      </c>
      <c r="I29" s="63">
        <f>G29/H29</f>
        <v>10.5</v>
      </c>
      <c r="J29" s="63">
        <v>4</v>
      </c>
      <c r="K29" s="63">
        <v>4</v>
      </c>
      <c r="L29" s="65">
        <v>24373.13</v>
      </c>
      <c r="M29" s="65">
        <v>4043</v>
      </c>
      <c r="N29" s="61">
        <v>44323</v>
      </c>
      <c r="O29" s="60" t="s">
        <v>34</v>
      </c>
      <c r="P29" s="57"/>
      <c r="R29" s="62"/>
      <c r="T29" s="57"/>
      <c r="U29" s="56"/>
      <c r="V29" s="56"/>
      <c r="W29" s="56"/>
      <c r="X29" s="56"/>
      <c r="Y29" s="57"/>
      <c r="Z29" s="56"/>
    </row>
    <row r="30" spans="1:26" ht="25.35" customHeight="1">
      <c r="A30" s="59">
        <v>16</v>
      </c>
      <c r="B30" s="93">
        <v>7</v>
      </c>
      <c r="C30" s="78" t="s">
        <v>96</v>
      </c>
      <c r="D30" s="65">
        <v>830.55</v>
      </c>
      <c r="E30" s="63">
        <v>3443.88</v>
      </c>
      <c r="F30" s="76">
        <f t="shared" si="2"/>
        <v>-0.75883306038537923</v>
      </c>
      <c r="G30" s="65">
        <v>132</v>
      </c>
      <c r="H30" s="63">
        <v>13</v>
      </c>
      <c r="I30" s="63">
        <f>G30/H30</f>
        <v>10.153846153846153</v>
      </c>
      <c r="J30" s="63">
        <v>7</v>
      </c>
      <c r="K30" s="63">
        <v>2</v>
      </c>
      <c r="L30" s="65">
        <v>6557.31</v>
      </c>
      <c r="M30" s="65">
        <v>1103</v>
      </c>
      <c r="N30" s="61">
        <v>44337</v>
      </c>
      <c r="O30" s="60" t="s">
        <v>27</v>
      </c>
      <c r="P30" s="57"/>
      <c r="R30" s="62"/>
      <c r="T30" s="57"/>
      <c r="U30" s="56"/>
      <c r="V30" s="56"/>
      <c r="W30" s="56"/>
      <c r="X30" s="56"/>
      <c r="Y30" s="57"/>
      <c r="Z30" s="56"/>
    </row>
    <row r="31" spans="1:26" ht="25.35" customHeight="1">
      <c r="A31" s="59">
        <v>17</v>
      </c>
      <c r="B31" s="93">
        <v>9</v>
      </c>
      <c r="C31" s="78" t="s">
        <v>99</v>
      </c>
      <c r="D31" s="65">
        <v>757</v>
      </c>
      <c r="E31" s="63">
        <v>2831</v>
      </c>
      <c r="F31" s="76">
        <f t="shared" si="2"/>
        <v>-0.73260332038149067</v>
      </c>
      <c r="G31" s="65">
        <v>121</v>
      </c>
      <c r="H31" s="63" t="s">
        <v>30</v>
      </c>
      <c r="I31" s="63" t="s">
        <v>30</v>
      </c>
      <c r="J31" s="63">
        <v>6</v>
      </c>
      <c r="K31" s="63">
        <v>2</v>
      </c>
      <c r="L31" s="65">
        <v>5063</v>
      </c>
      <c r="M31" s="65">
        <v>868</v>
      </c>
      <c r="N31" s="61">
        <v>44337</v>
      </c>
      <c r="O31" s="60" t="s">
        <v>31</v>
      </c>
      <c r="P31" s="57"/>
      <c r="R31" s="62"/>
      <c r="T31" s="57"/>
      <c r="U31" s="56"/>
      <c r="V31" s="56"/>
      <c r="W31" s="56"/>
      <c r="X31" s="56"/>
      <c r="Y31" s="57"/>
      <c r="Z31" s="56"/>
    </row>
    <row r="32" spans="1:26" ht="25.15" customHeight="1">
      <c r="A32" s="59">
        <v>18</v>
      </c>
      <c r="B32" s="59">
        <v>10</v>
      </c>
      <c r="C32" s="78" t="s">
        <v>104</v>
      </c>
      <c r="D32" s="65">
        <v>659.15</v>
      </c>
      <c r="E32" s="63">
        <v>2766.88</v>
      </c>
      <c r="F32" s="76">
        <f t="shared" si="2"/>
        <v>-0.76177138148383738</v>
      </c>
      <c r="G32" s="65">
        <v>116</v>
      </c>
      <c r="H32" s="63">
        <v>15</v>
      </c>
      <c r="I32" s="63">
        <f>G32/H32</f>
        <v>7.7333333333333334</v>
      </c>
      <c r="J32" s="63">
        <v>8</v>
      </c>
      <c r="K32" s="63">
        <v>2</v>
      </c>
      <c r="L32" s="65">
        <v>4733.43</v>
      </c>
      <c r="M32" s="65">
        <v>743</v>
      </c>
      <c r="N32" s="61">
        <v>44337</v>
      </c>
      <c r="O32" s="60" t="s">
        <v>37</v>
      </c>
      <c r="P32" s="57"/>
      <c r="Q32" s="88"/>
      <c r="R32" s="88"/>
      <c r="S32" s="88"/>
      <c r="T32" s="88"/>
      <c r="U32" s="88"/>
      <c r="V32" s="89"/>
      <c r="W32" s="89"/>
      <c r="X32" s="90"/>
      <c r="Y32" s="90"/>
      <c r="Z32" s="56"/>
    </row>
    <row r="33" spans="1:26" ht="25.35" customHeight="1">
      <c r="A33" s="59">
        <v>19</v>
      </c>
      <c r="B33" s="59">
        <v>20</v>
      </c>
      <c r="C33" s="78" t="s">
        <v>40</v>
      </c>
      <c r="D33" s="65">
        <v>561.65</v>
      </c>
      <c r="E33" s="63">
        <v>283.95</v>
      </c>
      <c r="F33" s="76">
        <f t="shared" si="2"/>
        <v>0.97798908258496209</v>
      </c>
      <c r="G33" s="65">
        <v>106</v>
      </c>
      <c r="H33" s="63">
        <v>10</v>
      </c>
      <c r="I33" s="63">
        <f>G33/H33</f>
        <v>10.6</v>
      </c>
      <c r="J33" s="63">
        <v>3</v>
      </c>
      <c r="K33" s="63" t="s">
        <v>30</v>
      </c>
      <c r="L33" s="65">
        <v>115173.37</v>
      </c>
      <c r="M33" s="65">
        <v>23263</v>
      </c>
      <c r="N33" s="61">
        <v>44106</v>
      </c>
      <c r="O33" s="60" t="s">
        <v>37</v>
      </c>
      <c r="P33" s="57"/>
      <c r="Q33" s="88"/>
      <c r="R33" s="88"/>
      <c r="S33" s="88"/>
      <c r="T33" s="88"/>
      <c r="U33" s="88"/>
      <c r="V33" s="89"/>
      <c r="W33" s="89"/>
      <c r="X33" s="90"/>
      <c r="Y33" s="90"/>
      <c r="Z33" s="56"/>
    </row>
    <row r="34" spans="1:26" ht="25.35" customHeight="1">
      <c r="A34" s="59">
        <v>20</v>
      </c>
      <c r="B34" s="59">
        <v>16</v>
      </c>
      <c r="C34" s="82" t="s">
        <v>67</v>
      </c>
      <c r="D34" s="65">
        <v>508.5</v>
      </c>
      <c r="E34" s="63">
        <v>1099.5</v>
      </c>
      <c r="F34" s="76">
        <f t="shared" si="2"/>
        <v>-0.53751705320600274</v>
      </c>
      <c r="G34" s="65">
        <v>95</v>
      </c>
      <c r="H34" s="63">
        <v>8</v>
      </c>
      <c r="I34" s="63">
        <f>G34/H34</f>
        <v>11.875</v>
      </c>
      <c r="J34" s="63">
        <v>3</v>
      </c>
      <c r="K34" s="63">
        <v>4</v>
      </c>
      <c r="L34" s="65">
        <v>21517</v>
      </c>
      <c r="M34" s="65">
        <v>3757</v>
      </c>
      <c r="N34" s="61">
        <v>44323</v>
      </c>
      <c r="O34" s="60" t="s">
        <v>32</v>
      </c>
      <c r="P34" s="57"/>
      <c r="R34" s="62"/>
      <c r="T34" s="57"/>
      <c r="U34" s="56"/>
      <c r="V34" s="56"/>
      <c r="W34" s="57"/>
      <c r="X34" s="56"/>
      <c r="Y34" s="56"/>
      <c r="Z34" s="56"/>
    </row>
    <row r="35" spans="1:26" ht="25.35" customHeight="1">
      <c r="A35" s="16"/>
      <c r="B35" s="16"/>
      <c r="C35" s="39" t="s">
        <v>76</v>
      </c>
      <c r="D35" s="58">
        <f>SUM(D23:D34)</f>
        <v>76002.689999999959</v>
      </c>
      <c r="E35" s="58">
        <f t="shared" ref="E35:G35" si="3">SUM(E23:E34)</f>
        <v>65409.649999999994</v>
      </c>
      <c r="F35" s="84">
        <f t="shared" si="2"/>
        <v>0.16194919251211351</v>
      </c>
      <c r="G35" s="58">
        <f t="shared" si="3"/>
        <v>12720</v>
      </c>
      <c r="H35" s="58"/>
      <c r="I35" s="19"/>
      <c r="J35" s="18"/>
      <c r="K35" s="20"/>
      <c r="L35" s="21"/>
      <c r="M35" s="25"/>
      <c r="N35" s="22"/>
      <c r="O35" s="77"/>
      <c r="P35" s="57"/>
      <c r="R35" s="57"/>
    </row>
    <row r="36" spans="1:26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59">
        <v>21</v>
      </c>
      <c r="B37" s="59">
        <v>25</v>
      </c>
      <c r="C37" s="82" t="s">
        <v>38</v>
      </c>
      <c r="D37" s="65">
        <v>368</v>
      </c>
      <c r="E37" s="63">
        <v>91.5</v>
      </c>
      <c r="F37" s="76">
        <f t="shared" ref="F37:F45" si="4">(D37-E37)/E37</f>
        <v>3.0218579234972678</v>
      </c>
      <c r="G37" s="65">
        <v>68</v>
      </c>
      <c r="H37" s="63">
        <v>3</v>
      </c>
      <c r="I37" s="63">
        <f>G37/H37</f>
        <v>22.666666666666668</v>
      </c>
      <c r="J37" s="63">
        <v>3</v>
      </c>
      <c r="K37" s="63">
        <v>5</v>
      </c>
      <c r="L37" s="65">
        <v>21844.32</v>
      </c>
      <c r="M37" s="65">
        <v>3926</v>
      </c>
      <c r="N37" s="61">
        <v>44316</v>
      </c>
      <c r="O37" s="60" t="s">
        <v>37</v>
      </c>
      <c r="P37" s="57"/>
      <c r="Q37" s="88"/>
      <c r="R37" s="88"/>
      <c r="S37" s="88"/>
      <c r="T37" s="88"/>
      <c r="U37" s="88"/>
      <c r="V37" s="89"/>
      <c r="W37" s="89"/>
      <c r="X37" s="91"/>
      <c r="Y37" s="90"/>
      <c r="Z37" s="56"/>
    </row>
    <row r="38" spans="1:26" ht="25.35" customHeight="1">
      <c r="A38" s="59">
        <v>22</v>
      </c>
      <c r="B38" s="59">
        <v>16</v>
      </c>
      <c r="C38" s="92" t="s">
        <v>48</v>
      </c>
      <c r="D38" s="65">
        <v>229.5</v>
      </c>
      <c r="E38" s="63">
        <v>987.1</v>
      </c>
      <c r="F38" s="76">
        <f t="shared" si="4"/>
        <v>-0.76750075980143861</v>
      </c>
      <c r="G38" s="65">
        <v>43</v>
      </c>
      <c r="H38" s="63">
        <v>5</v>
      </c>
      <c r="I38" s="63">
        <f>G38/H38</f>
        <v>8.6</v>
      </c>
      <c r="J38" s="63">
        <v>3</v>
      </c>
      <c r="K38" s="63">
        <v>5</v>
      </c>
      <c r="L38" s="65">
        <v>26830.92</v>
      </c>
      <c r="M38" s="65">
        <v>4721</v>
      </c>
      <c r="N38" s="61">
        <v>44316</v>
      </c>
      <c r="O38" s="60" t="s">
        <v>49</v>
      </c>
      <c r="P38" s="57"/>
      <c r="R38" s="62"/>
      <c r="T38" s="57"/>
      <c r="U38" s="56"/>
      <c r="V38" s="56"/>
      <c r="W38" s="57"/>
      <c r="X38" s="56"/>
      <c r="Y38" s="56"/>
      <c r="Z38" s="56"/>
    </row>
    <row r="39" spans="1:26" ht="25.35" customHeight="1">
      <c r="A39" s="59">
        <v>23</v>
      </c>
      <c r="B39" s="59">
        <v>14</v>
      </c>
      <c r="C39" s="45" t="s">
        <v>85</v>
      </c>
      <c r="D39" s="65">
        <v>215</v>
      </c>
      <c r="E39" s="63">
        <v>1205</v>
      </c>
      <c r="F39" s="76">
        <f t="shared" si="4"/>
        <v>-0.82157676348547715</v>
      </c>
      <c r="G39" s="65">
        <v>35</v>
      </c>
      <c r="H39" s="63" t="s">
        <v>30</v>
      </c>
      <c r="I39" s="63" t="s">
        <v>30</v>
      </c>
      <c r="J39" s="63">
        <v>2</v>
      </c>
      <c r="K39" s="63">
        <v>3</v>
      </c>
      <c r="L39" s="65">
        <v>5179</v>
      </c>
      <c r="M39" s="65">
        <v>1036</v>
      </c>
      <c r="N39" s="61">
        <v>44330</v>
      </c>
      <c r="O39" s="77" t="s">
        <v>31</v>
      </c>
      <c r="P39" s="57"/>
      <c r="R39" s="62"/>
      <c r="T39" s="57"/>
      <c r="U39" s="56"/>
      <c r="V39" s="56"/>
      <c r="W39" s="57"/>
      <c r="X39" s="56"/>
      <c r="Y39" s="56"/>
      <c r="Z39" s="56"/>
    </row>
    <row r="40" spans="1:26" ht="24.75" customHeight="1">
      <c r="A40" s="59">
        <v>24</v>
      </c>
      <c r="B40" s="93">
        <v>21</v>
      </c>
      <c r="C40" s="45" t="s">
        <v>87</v>
      </c>
      <c r="D40" s="65">
        <v>197.8</v>
      </c>
      <c r="E40" s="65">
        <v>255</v>
      </c>
      <c r="F40" s="76">
        <f t="shared" si="4"/>
        <v>-0.22431372549019604</v>
      </c>
      <c r="G40" s="65">
        <v>38</v>
      </c>
      <c r="H40" s="63" t="s">
        <v>30</v>
      </c>
      <c r="I40" s="63" t="s">
        <v>30</v>
      </c>
      <c r="J40" s="63" t="s">
        <v>30</v>
      </c>
      <c r="K40" s="63">
        <v>3</v>
      </c>
      <c r="L40" s="65">
        <v>1908.12</v>
      </c>
      <c r="M40" s="65">
        <v>386</v>
      </c>
      <c r="N40" s="61">
        <v>44330</v>
      </c>
      <c r="O40" s="60" t="s">
        <v>60</v>
      </c>
      <c r="P40" s="57"/>
      <c r="R40" s="62"/>
      <c r="T40" s="57"/>
      <c r="U40" s="56"/>
      <c r="V40" s="56"/>
      <c r="W40" s="56"/>
      <c r="X40" s="57"/>
      <c r="Y40" s="56"/>
      <c r="Z40" s="56"/>
    </row>
    <row r="41" spans="1:26" ht="25.35" customHeight="1">
      <c r="A41" s="59">
        <v>25</v>
      </c>
      <c r="B41" s="59">
        <v>13</v>
      </c>
      <c r="C41" s="45" t="s">
        <v>103</v>
      </c>
      <c r="D41" s="65">
        <v>187</v>
      </c>
      <c r="E41" s="65">
        <v>1410</v>
      </c>
      <c r="F41" s="76">
        <f t="shared" si="4"/>
        <v>-0.86737588652482267</v>
      </c>
      <c r="G41" s="65">
        <v>30</v>
      </c>
      <c r="H41" s="63" t="s">
        <v>30</v>
      </c>
      <c r="I41" s="63" t="s">
        <v>30</v>
      </c>
      <c r="J41" s="63" t="s">
        <v>30</v>
      </c>
      <c r="K41" s="63">
        <v>2</v>
      </c>
      <c r="L41" s="65">
        <v>1597</v>
      </c>
      <c r="M41" s="65">
        <v>301</v>
      </c>
      <c r="N41" s="61">
        <v>44337</v>
      </c>
      <c r="O41" s="60" t="s">
        <v>60</v>
      </c>
      <c r="P41" s="57"/>
      <c r="R41" s="62"/>
      <c r="T41" s="57"/>
      <c r="U41" s="56"/>
      <c r="V41" s="56"/>
      <c r="W41" s="56"/>
      <c r="X41" s="56"/>
      <c r="Y41" s="56"/>
      <c r="Z41" s="57"/>
    </row>
    <row r="42" spans="1:26" ht="24.6" customHeight="1">
      <c r="A42" s="59">
        <v>26</v>
      </c>
      <c r="B42" s="59">
        <v>23</v>
      </c>
      <c r="C42" s="64" t="s">
        <v>41</v>
      </c>
      <c r="D42" s="65">
        <v>169</v>
      </c>
      <c r="E42" s="63">
        <v>181.5</v>
      </c>
      <c r="F42" s="76">
        <f t="shared" si="4"/>
        <v>-6.8870523415977963E-2</v>
      </c>
      <c r="G42" s="65">
        <v>32</v>
      </c>
      <c r="H42" s="63">
        <v>3</v>
      </c>
      <c r="I42" s="63">
        <f>G42/H42</f>
        <v>10.666666666666666</v>
      </c>
      <c r="J42" s="63">
        <v>1</v>
      </c>
      <c r="K42" s="63" t="s">
        <v>30</v>
      </c>
      <c r="L42" s="65">
        <v>66216.77</v>
      </c>
      <c r="M42" s="65">
        <v>14230</v>
      </c>
      <c r="N42" s="61">
        <v>44113</v>
      </c>
      <c r="O42" s="60" t="s">
        <v>27</v>
      </c>
      <c r="P42" s="57"/>
      <c r="R42" s="62"/>
      <c r="T42" s="57"/>
      <c r="U42" s="56"/>
      <c r="V42" s="56"/>
      <c r="W42" s="56"/>
      <c r="X42" s="56"/>
      <c r="Y42" s="57"/>
      <c r="Z42" s="56"/>
    </row>
    <row r="43" spans="1:26" ht="25.35" customHeight="1">
      <c r="A43" s="59">
        <v>27</v>
      </c>
      <c r="B43" s="59">
        <v>22</v>
      </c>
      <c r="C43" s="45" t="s">
        <v>73</v>
      </c>
      <c r="D43" s="65">
        <v>130</v>
      </c>
      <c r="E43" s="65">
        <v>229</v>
      </c>
      <c r="F43" s="76">
        <f t="shared" si="4"/>
        <v>-0.43231441048034935</v>
      </c>
      <c r="G43" s="65">
        <v>25</v>
      </c>
      <c r="H43" s="63" t="s">
        <v>30</v>
      </c>
      <c r="I43" s="63" t="s">
        <v>30</v>
      </c>
      <c r="J43" s="63" t="s">
        <v>30</v>
      </c>
      <c r="K43" s="63">
        <v>4</v>
      </c>
      <c r="L43" s="65">
        <f>1831.5+D43</f>
        <v>1961.5</v>
      </c>
      <c r="M43" s="65">
        <f>321+G43</f>
        <v>346</v>
      </c>
      <c r="N43" s="61">
        <v>44323</v>
      </c>
      <c r="O43" s="60" t="s">
        <v>60</v>
      </c>
      <c r="P43" s="57"/>
      <c r="R43" s="62"/>
      <c r="T43" s="57"/>
      <c r="U43" s="56"/>
      <c r="V43" s="56"/>
      <c r="W43" s="57"/>
      <c r="X43" s="56"/>
      <c r="Y43" s="56"/>
      <c r="Z43" s="56"/>
    </row>
    <row r="44" spans="1:26" ht="24.75" customHeight="1">
      <c r="A44" s="59">
        <v>28</v>
      </c>
      <c r="B44" s="59">
        <v>15</v>
      </c>
      <c r="C44" s="45" t="s">
        <v>83</v>
      </c>
      <c r="D44" s="65">
        <v>81</v>
      </c>
      <c r="E44" s="63">
        <v>1139.48</v>
      </c>
      <c r="F44" s="76">
        <f t="shared" si="4"/>
        <v>-0.92891494365851091</v>
      </c>
      <c r="G44" s="65">
        <v>12</v>
      </c>
      <c r="H44" s="63">
        <v>3</v>
      </c>
      <c r="I44" s="63">
        <f>G44/H44</f>
        <v>4</v>
      </c>
      <c r="J44" s="63">
        <v>1</v>
      </c>
      <c r="K44" s="63">
        <v>3</v>
      </c>
      <c r="L44" s="65">
        <v>7995.11</v>
      </c>
      <c r="M44" s="65">
        <v>1300</v>
      </c>
      <c r="N44" s="61">
        <v>44330</v>
      </c>
      <c r="O44" s="60" t="s">
        <v>34</v>
      </c>
      <c r="P44" s="57"/>
      <c r="R44" s="62"/>
      <c r="T44" s="57"/>
      <c r="U44" s="56"/>
      <c r="V44" s="56"/>
      <c r="W44" s="57"/>
      <c r="X44" s="56"/>
      <c r="Y44" s="56"/>
      <c r="Z44" s="56"/>
    </row>
    <row r="45" spans="1:26" ht="25.35" customHeight="1">
      <c r="A45" s="16"/>
      <c r="B45" s="16"/>
      <c r="C45" s="39" t="s">
        <v>118</v>
      </c>
      <c r="D45" s="58">
        <f>SUM(D35:D44)</f>
        <v>77579.989999999962</v>
      </c>
      <c r="E45" s="58">
        <f t="shared" ref="E45:G45" si="5">SUM(E35:E44)</f>
        <v>70908.23</v>
      </c>
      <c r="F45" s="84">
        <f t="shared" si="4"/>
        <v>9.4090065426819511E-2</v>
      </c>
      <c r="G45" s="58">
        <f t="shared" si="5"/>
        <v>13003</v>
      </c>
      <c r="H45" s="58"/>
      <c r="I45" s="19"/>
      <c r="J45" s="18"/>
      <c r="K45" s="20"/>
      <c r="L45" s="21"/>
      <c r="M45" s="25"/>
      <c r="N45" s="22"/>
      <c r="O45" s="77"/>
    </row>
    <row r="46" spans="1:26" ht="23.1" customHeight="1"/>
    <row r="47" spans="1:26" ht="17.25" customHeight="1"/>
    <row r="61" spans="16:18">
      <c r="R61" s="57"/>
    </row>
    <row r="64" spans="16:18">
      <c r="P64" s="57"/>
    </row>
    <row r="68" ht="12" customHeight="1"/>
  </sheetData>
  <sortState xmlns:xlrd2="http://schemas.microsoft.com/office/spreadsheetml/2017/richdata2" ref="B13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07.23-07.25</vt:lpstr>
      <vt:lpstr>07.16-07.18</vt:lpstr>
      <vt:lpstr>07.09-07.11</vt:lpstr>
      <vt:lpstr>07.02-07.04</vt:lpstr>
      <vt:lpstr>06.25-06.27</vt:lpstr>
      <vt:lpstr>06.18-06.20</vt:lpstr>
      <vt:lpstr>06.11-06.13</vt:lpstr>
      <vt:lpstr>06.04-06.06</vt:lpstr>
      <vt:lpstr>05.28-05.30</vt:lpstr>
      <vt:lpstr>05.21-05.23</vt:lpstr>
      <vt:lpstr>05.14-05.16</vt:lpstr>
      <vt:lpstr>05.07-05.09</vt:lpstr>
      <vt:lpstr>04.30-05.02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2021-07-26T13:57:46Z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