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1/"/>
    </mc:Choice>
  </mc:AlternateContent>
  <xr:revisionPtr revIDLastSave="0" documentId="8_{B0684026-783A-4657-BB8D-24DFF71D63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1.19-11.21" sheetId="30" r:id="rId1"/>
    <sheet name="11.12-11.14" sheetId="29" r:id="rId2"/>
    <sheet name="11.05-11.07" sheetId="28" r:id="rId3"/>
    <sheet name="10.29-10.31" sheetId="27" r:id="rId4"/>
    <sheet name="10.22-10.24" sheetId="26" r:id="rId5"/>
    <sheet name="10.15-10.17" sheetId="25" r:id="rId6"/>
    <sheet name="10.08-10.10" sheetId="24" r:id="rId7"/>
    <sheet name="10.01-10.03" sheetId="22" r:id="rId8"/>
    <sheet name="09.24-09.26" sheetId="23" r:id="rId9"/>
    <sheet name="09.17-09.19" sheetId="21" r:id="rId10"/>
    <sheet name="09.10-09.12" sheetId="20" r:id="rId11"/>
    <sheet name="09.03-09.05" sheetId="19" r:id="rId12"/>
    <sheet name="08.27-08.29" sheetId="18" r:id="rId13"/>
    <sheet name="08.20-08.22" sheetId="17" r:id="rId14"/>
    <sheet name="08.13-08.15" sheetId="16" r:id="rId15"/>
    <sheet name="08.06-08.08" sheetId="15" r:id="rId16"/>
    <sheet name="07.30-08.01" sheetId="14" r:id="rId17"/>
    <sheet name="07.23-07.25" sheetId="13" r:id="rId18"/>
    <sheet name="07.16-07.18" sheetId="12" r:id="rId19"/>
    <sheet name="07.09-07.11" sheetId="11" r:id="rId20"/>
    <sheet name="07.02-07.04" sheetId="10" r:id="rId21"/>
    <sheet name="06.25-06.27" sheetId="9" r:id="rId22"/>
    <sheet name="06.18-06.20" sheetId="8" r:id="rId23"/>
    <sheet name="06.11-06.13" sheetId="7" r:id="rId24"/>
    <sheet name="06.04-06.06" sheetId="6" r:id="rId25"/>
    <sheet name="05.28-05.30" sheetId="5" r:id="rId26"/>
    <sheet name="05.21-05.23" sheetId="4" r:id="rId27"/>
    <sheet name="05.14-05.16" sheetId="3" r:id="rId28"/>
    <sheet name="05.07-05.09" sheetId="2" r:id="rId29"/>
    <sheet name="04.30-05.02" sheetId="1" r:id="rId30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30" l="1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9" i="30" l="1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44" i="15"/>
  <c r="D44" i="15"/>
  <c r="F44" i="4"/>
  <c r="D44" i="4"/>
  <c r="G44" i="15"/>
  <c r="G35" i="15"/>
  <c r="D35" i="4"/>
  <c r="F35" i="4"/>
  <c r="E35" i="15"/>
  <c r="E44" i="15"/>
  <c r="E35" i="4"/>
  <c r="E44" i="4"/>
  <c r="G44" i="4"/>
  <c r="G35" i="4"/>
  <c r="D35" i="15"/>
  <c r="F35" i="15"/>
</calcChain>
</file>

<file path=xl/sharedStrings.xml><?xml version="1.0" encoding="utf-8"?>
<sst xmlns="http://schemas.openxmlformats.org/spreadsheetml/2006/main" count="4047" uniqueCount="354">
  <si>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</si>
  <si>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</si>
  <si>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</si>
  <si>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</si>
  <si>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</si>
  <si>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</si>
  <si>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</si>
  <si>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</si>
  <si>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</si>
  <si>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</si>
  <si>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</si>
  <si>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</si>
  <si>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</si>
  <si>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</si>
  <si>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</si>
  <si>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</si>
  <si>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</si>
  <si>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</si>
  <si>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</si>
  <si>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</si>
  <si>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</si>
  <si>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</si>
  <si>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</si>
  <si>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</si>
  <si>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</si>
  <si>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</si>
  <si>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</si>
  <si>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</si>
  <si>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</si>
  <si>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</si>
  <si>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</si>
  <si>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</si>
  <si>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</si>
  <si>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</si>
  <si>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</si>
  <si>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</si>
  <si>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</si>
  <si>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</si>
  <si>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</si>
  <si>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</si>
  <si>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</si>
  <si>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</si>
  <si>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</si>
  <si>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</si>
  <si>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</si>
  <si>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</si>
  <si>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</si>
  <si>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</si>
  <si>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</si>
  <si>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</si>
  <si>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</si>
  <si>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</si>
  <si>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</si>
  <si>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</si>
  <si>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</si>
  <si>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</si>
  <si>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</si>
  <si>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</si>
  <si>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</si>
  <si>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</si>
  <si>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</si>
  <si>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</si>
  <si>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</si>
  <si>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</si>
  <si>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</si>
  <si>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</si>
  <si>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</si>
  <si>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</si>
  <si>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</si>
  <si>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</si>
  <si>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</si>
  <si>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</si>
  <si>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</si>
  <si>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</si>
  <si>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</si>
  <si>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</si>
  <si>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</si>
  <si>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</si>
  <si>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</si>
  <si>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</si>
  <si>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</si>
  <si>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</si>
  <si>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</si>
  <si>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</si>
  <si>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</si>
  <si>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</si>
  <si>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</si>
  <si>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</si>
  <si>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</si>
  <si>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</si>
  <si>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</si>
  <si>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</si>
  <si>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</si>
  <si>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</si>
  <si>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</si>
  <si>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</si>
  <si>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</si>
  <si>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</si>
  <si>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</si>
  <si>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</si>
  <si>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</si>
  <si>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</si>
  <si>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</si>
  <si>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</si>
  <si>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</si>
  <si>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</si>
  <si>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</si>
  <si>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</si>
  <si>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</si>
  <si>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</si>
  <si>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</si>
  <si>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</si>
  <si>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</si>
  <si>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</si>
  <si>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</si>
  <si>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</si>
  <si>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</si>
  <si>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</si>
  <si>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</si>
  <si>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</si>
  <si>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</si>
  <si>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</si>
  <si>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</si>
  <si>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</si>
  <si>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</si>
  <si>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</si>
  <si>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</si>
  <si>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</si>
  <si>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</si>
  <si>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</si>
  <si>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</si>
  <si>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</si>
  <si>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</si>
  <si>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</si>
  <si>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</si>
  <si>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</si>
  <si>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</si>
  <si>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</si>
  <si>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</si>
  <si>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</si>
  <si>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</si>
  <si>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</si>
  <si>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</si>
  <si>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</si>
  <si>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</si>
  <si>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</si>
  <si>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</si>
  <si>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</si>
  <si>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</si>
  <si>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</si>
  <si>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</si>
  <si>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</si>
  <si>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</si>
  <si>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</si>
  <si>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</si>
  <si>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</si>
  <si>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</si>
  <si>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</si>
  <si>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</si>
  <si>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</si>
  <si>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</si>
  <si>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</si>
  <si>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</si>
  <si>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</si>
  <si>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</si>
  <si>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</si>
  <si>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</si>
  <si>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</si>
  <si>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</si>
  <si>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</si>
  <si>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</si>
  <si>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</si>
  <si>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</si>
  <si>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</si>
  <si>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</si>
  <si>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</si>
  <si>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</si>
  <si>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</si>
  <si>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</si>
  <si>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</si>
  <si>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</si>
  <si>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</si>
  <si>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</si>
  <si>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</si>
  <si>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</si>
  <si>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</si>
  <si>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</si>
  <si>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</si>
  <si>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</si>
  <si>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</si>
  <si>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</si>
  <si>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</si>
  <si>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</si>
  <si>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</si>
  <si>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</si>
  <si>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</si>
  <si>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</si>
  <si>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</si>
  <si>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</si>
  <si>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</si>
  <si>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</si>
  <si>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</si>
  <si>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</si>
  <si>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</si>
  <si>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</si>
  <si>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</si>
  <si>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</si>
  <si>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</si>
  <si>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</si>
  <si>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</si>
  <si>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</si>
  <si>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</si>
  <si>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</si>
  <si>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</si>
  <si>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</si>
  <si>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</si>
  <si>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</si>
  <si>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</si>
  <si>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</si>
  <si>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</si>
  <si>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</si>
  <si>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</si>
  <si>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</si>
  <si>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</si>
  <si>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</si>
  <si>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</si>
  <si>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</si>
  <si>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</si>
  <si>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</si>
  <si>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</si>
  <si>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</si>
  <si>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</si>
  <si>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</si>
  <si>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</si>
  <si>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</si>
  <si>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</si>
  <si>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</si>
  <si>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</si>
  <si>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</si>
  <si>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</si>
  <si>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</si>
  <si>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</si>
  <si>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</si>
  <si>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</si>
  <si>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</si>
  <si>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</si>
  <si>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</si>
  <si>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</si>
  <si>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</si>
  <si>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</si>
  <si>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</si>
  <si>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</si>
  <si>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</si>
  <si>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</si>
  <si>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</si>
  <si>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</si>
  <si>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</si>
  <si>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</si>
  <si>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</si>
  <si>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</si>
  <si>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</si>
  <si>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</si>
  <si>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</si>
  <si>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</si>
  <si>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</si>
  <si>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</si>
  <si>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</si>
  <si>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</si>
  <si>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</si>
  <si>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</si>
  <si>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</si>
  <si>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</si>
  <si>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</si>
  <si>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</si>
  <si>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</si>
  <si>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</si>
  <si>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</si>
  <si>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</si>
  <si>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</si>
  <si>
    <t>Filmverleih</t>
  </si>
  <si>
    <t>Mažas pasaulis (Small World)</t>
  </si>
  <si>
    <t>September 24 - 26</t>
  </si>
  <si>
    <t>Rugsėjo 24 - 26 d.</t>
  </si>
  <si>
    <t>September 24 - 26 Lithuanian top</t>
  </si>
  <si>
    <t>Rugsėjo 24 - 26 d. Lietuvos kino teatruose rodytų filmų topas</t>
  </si>
  <si>
    <t>Jokių liudininkų (Cop Shop)</t>
  </si>
  <si>
    <t>Į Mėnulį (Moonbound)</t>
  </si>
  <si>
    <t>Patrakėlė Marta Džein (Calamity, a Childhood of Martha Jane Cannary)</t>
  </si>
  <si>
    <t>Ant erelio sparnų (Ride the Eagle)</t>
  </si>
  <si>
    <t>Unlimited Media</t>
  </si>
  <si>
    <t>UPĖ Media</t>
  </si>
  <si>
    <t>Mirtis palauks (No Time To Die)</t>
  </si>
  <si>
    <t>October 1 - 3</t>
  </si>
  <si>
    <t>Spalio 1 - 3 d.</t>
  </si>
  <si>
    <t>October 1 - 3 Lithuanian top</t>
  </si>
  <si>
    <t>Spalio 1 - 3 d. Lietuvos kino teatruose rodytų filmų topas</t>
  </si>
  <si>
    <t>Total (22)</t>
  </si>
  <si>
    <t>Spalio 8 - 10 d. Lietuvos kino teatruose rodytų filmų topas</t>
  </si>
  <si>
    <t>October 8 - 10 Lithuanian top</t>
  </si>
  <si>
    <t>October 8 - 10</t>
  </si>
  <si>
    <t>Spalio 8 - 10 d.</t>
  </si>
  <si>
    <t>Paralelinės mamos (Parallel Mothers)</t>
  </si>
  <si>
    <t>Kortų skaičiuotojas (The Card Counter)</t>
  </si>
  <si>
    <t>Vilkolakiai tarp mūsų (Werewolves Within)</t>
  </si>
  <si>
    <t>Adamsų šeimynėlė 2 (The Addams Family 2)</t>
  </si>
  <si>
    <t>Total (21)</t>
  </si>
  <si>
    <t>October 15 - 17</t>
  </si>
  <si>
    <t>Spalio 15 - 17 d.</t>
  </si>
  <si>
    <t>October 15 - 17 Lithuanian top</t>
  </si>
  <si>
    <t>Spalio 15 - 17 d. Lietuvos kino teatruose rodytų filmų topas</t>
  </si>
  <si>
    <t>Paskutinė dvikova (The Last Duel)</t>
  </si>
  <si>
    <t>Venomas 2 (Venom Let There Be Carnage)</t>
  </si>
  <si>
    <t>Vertėjai (Les traducteurs)</t>
  </si>
  <si>
    <t>October 22 - 24</t>
  </si>
  <si>
    <t>Spalio 22 - 24 d.</t>
  </si>
  <si>
    <t>October 22 - 24 Lithuanian top</t>
  </si>
  <si>
    <t>Spalio 22 - 24 d. Lietuvos kino teatruose rodytų filmų topas</t>
  </si>
  <si>
    <t>Kibirkščiuojantis Luiso Veino gyvenimas (The Eletrical Life of Louis Wain)</t>
  </si>
  <si>
    <t>Helovinas žudo (Halloween Kills)</t>
  </si>
  <si>
    <t>Operacija "O2"</t>
  </si>
  <si>
    <t>Blumų šeimos istorija (Penguin Bloom)</t>
  </si>
  <si>
    <t>October 29 - 31</t>
  </si>
  <si>
    <t>Spalio 29 - 31 d.</t>
  </si>
  <si>
    <t>October 29 - 31 Lithuanian top</t>
  </si>
  <si>
    <t>Spalio 29 - 31 d. Lietuvos kino teatruose rodytų filmų topas</t>
  </si>
  <si>
    <t>Mano mielas monstras (My Sweet Monster)</t>
  </si>
  <si>
    <t>Nepataisomas Ronas (Ron's Gone Wrong)</t>
  </si>
  <si>
    <t>Nepasotinamas alkis (Antlers)</t>
  </si>
  <si>
    <t>P. Cardin. Mados legenda (House of Cardin)</t>
  </si>
  <si>
    <t>November 5 - 7</t>
  </si>
  <si>
    <t>Lapkričio 5 - 7 d.</t>
  </si>
  <si>
    <t>November 5 - 7 Lithuanian top</t>
  </si>
  <si>
    <t>Lapkričio 5 - 7 d. Lietuvos kino teatruose rodytų filmų topas</t>
  </si>
  <si>
    <t>Amžinieji (Eternals)</t>
  </si>
  <si>
    <t>November 12 - 14</t>
  </si>
  <si>
    <t>Lapkričio 12 - 14 d.</t>
  </si>
  <si>
    <t>November 12 - 14 Lithuanian top</t>
  </si>
  <si>
    <t>Lapkričio 12 - 14 d. Lietuvos kino teatruose rodytų filmų topas</t>
  </si>
  <si>
    <t>Prancūzijos kronikos iš Liberčio, Kanzaso vakaro saulės (The French Dispatch of the Liberty, Kansas Evening Sun)</t>
  </si>
  <si>
    <t>Kaip „Titanikas“ mane išgelbėjo (How the Titanic Became My Lifeboat)</t>
  </si>
  <si>
    <t>Vilkas ir liūtas (The Wolf and The Lion)</t>
  </si>
  <si>
    <t>Benedeta (Benedetta)</t>
  </si>
  <si>
    <t>Miestas prie upės (Pilsēta pie upes)</t>
  </si>
  <si>
    <t>Artbox</t>
  </si>
  <si>
    <t>Bėgikė</t>
  </si>
  <si>
    <t>November 19 - 21</t>
  </si>
  <si>
    <t>Lapkričio 19 - 21 d.</t>
  </si>
  <si>
    <t>November 19 - 21 Lithuanian top</t>
  </si>
  <si>
    <t>Lapkričio 19 - 21 d. Lietuvos kino teatruose rodytų filmų topas</t>
  </si>
  <si>
    <t>Vaiduoklių medžiotojai: Iš anapus (Ghostbusters Afterlife)</t>
  </si>
  <si>
    <t>M-Films</t>
  </si>
  <si>
    <t>Pitbulis (Pitbull)</t>
  </si>
  <si>
    <t>Kinostar Filmverleih</t>
  </si>
  <si>
    <t>Teisingumo riteriai (Retfærdighedens ryttere)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</si>
</sst>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8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tabSelected="1" zoomScale="60" zoomScaleNormal="60" workbookViewId="0">
      <selection activeCell="U25" sqref="U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347</v>
      </c>
      <c r="F1" s="2"/>
      <c r="G1" s="2"/>
      <c r="H1" s="2"/>
      <c r="I1" s="2"/>
    </row>
    <row r="2" spans="1:28" ht="19.5" customHeight="1">
      <c r="E2" s="2" t="s">
        <v>348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8">
      <c r="A6" s="186"/>
      <c r="B6" s="186"/>
      <c r="C6" s="183"/>
      <c r="D6" s="4" t="s">
        <v>345</v>
      </c>
      <c r="E6" s="4" t="s">
        <v>334</v>
      </c>
      <c r="F6" s="183"/>
      <c r="G6" s="4" t="s">
        <v>345</v>
      </c>
      <c r="H6" s="183"/>
      <c r="I6" s="183"/>
      <c r="J6" s="183"/>
      <c r="K6" s="183"/>
      <c r="L6" s="183"/>
      <c r="M6" s="183"/>
      <c r="N6" s="183"/>
      <c r="O6" s="183"/>
    </row>
    <row r="7" spans="1:28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8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8" ht="15" customHeight="1">
      <c r="A9" s="185"/>
      <c r="B9" s="185"/>
      <c r="C9" s="182" t="s">
        <v>13</v>
      </c>
      <c r="D9" s="179"/>
      <c r="E9" s="179"/>
      <c r="F9" s="182" t="s">
        <v>15</v>
      </c>
      <c r="G9" s="179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6"/>
      <c r="Z9" s="57"/>
    </row>
    <row r="10" spans="1:28" ht="19.5">
      <c r="A10" s="186"/>
      <c r="B10" s="186"/>
      <c r="C10" s="183"/>
      <c r="D10" s="180" t="s">
        <v>346</v>
      </c>
      <c r="E10" s="180" t="s">
        <v>335</v>
      </c>
      <c r="F10" s="183"/>
      <c r="G10" s="180" t="s">
        <v>346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6"/>
      <c r="Z10" s="57"/>
    </row>
    <row r="11" spans="1:28">
      <c r="A11" s="186"/>
      <c r="B11" s="186"/>
      <c r="C11" s="183"/>
      <c r="D11" s="180" t="s">
        <v>14</v>
      </c>
      <c r="E11" s="4" t="s">
        <v>14</v>
      </c>
      <c r="F11" s="183"/>
      <c r="G11" s="180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186"/>
      <c r="B12" s="187"/>
      <c r="C12" s="184"/>
      <c r="D12" s="181"/>
      <c r="E12" s="5" t="s">
        <v>2</v>
      </c>
      <c r="F12" s="184"/>
      <c r="G12" s="181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 t="s">
        <v>56</v>
      </c>
      <c r="C13" s="45" t="s">
        <v>349</v>
      </c>
      <c r="D13" s="65">
        <v>35003.57</v>
      </c>
      <c r="E13" s="63" t="s">
        <v>30</v>
      </c>
      <c r="F13" s="63" t="s">
        <v>30</v>
      </c>
      <c r="G13" s="65">
        <v>5038</v>
      </c>
      <c r="H13" s="63">
        <v>109</v>
      </c>
      <c r="I13" s="63">
        <f>G13/H13</f>
        <v>46.220183486238533</v>
      </c>
      <c r="J13" s="63">
        <v>15</v>
      </c>
      <c r="K13" s="63">
        <v>1</v>
      </c>
      <c r="L13" s="65">
        <v>37373.68</v>
      </c>
      <c r="M13" s="65">
        <v>5365</v>
      </c>
      <c r="N13" s="61">
        <v>44519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340</v>
      </c>
      <c r="D14" s="65">
        <v>20212</v>
      </c>
      <c r="E14" s="63">
        <v>22486</v>
      </c>
      <c r="F14" s="76">
        <f>(D14-E14)/E14</f>
        <v>-0.10112959174597527</v>
      </c>
      <c r="G14" s="65">
        <v>3901</v>
      </c>
      <c r="H14" s="63" t="s">
        <v>30</v>
      </c>
      <c r="I14" s="63" t="s">
        <v>30</v>
      </c>
      <c r="J14" s="63">
        <v>16</v>
      </c>
      <c r="K14" s="63">
        <v>2</v>
      </c>
      <c r="L14" s="65">
        <v>48763</v>
      </c>
      <c r="M14" s="65">
        <v>9673</v>
      </c>
      <c r="N14" s="61">
        <v>44512</v>
      </c>
      <c r="O14" s="60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>
        <v>1</v>
      </c>
      <c r="C15" s="45" t="s">
        <v>333</v>
      </c>
      <c r="D15" s="65">
        <v>15020.18</v>
      </c>
      <c r="E15" s="63">
        <v>32838</v>
      </c>
      <c r="F15" s="76">
        <f>(D15-E15)/E15</f>
        <v>-0.5425976003410683</v>
      </c>
      <c r="G15" s="65">
        <v>2305</v>
      </c>
      <c r="H15" s="63">
        <v>68</v>
      </c>
      <c r="I15" s="63">
        <f>G15/H15</f>
        <v>33.897058823529413</v>
      </c>
      <c r="J15" s="63">
        <v>9</v>
      </c>
      <c r="K15" s="63">
        <v>3</v>
      </c>
      <c r="L15" s="65">
        <v>150477</v>
      </c>
      <c r="M15" s="65">
        <v>21397</v>
      </c>
      <c r="N15" s="61">
        <v>44505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56</v>
      </c>
      <c r="C16" s="45" t="s">
        <v>344</v>
      </c>
      <c r="D16" s="65">
        <v>11138.35</v>
      </c>
      <c r="E16" s="63" t="s">
        <v>30</v>
      </c>
      <c r="F16" s="63" t="s">
        <v>30</v>
      </c>
      <c r="G16" s="65">
        <v>1883</v>
      </c>
      <c r="H16" s="63">
        <v>112</v>
      </c>
      <c r="I16" s="63">
        <f>G16/H16</f>
        <v>16.8125</v>
      </c>
      <c r="J16" s="63">
        <v>15</v>
      </c>
      <c r="K16" s="63">
        <v>1</v>
      </c>
      <c r="L16" s="65">
        <v>11138.35</v>
      </c>
      <c r="M16" s="65">
        <v>1883</v>
      </c>
      <c r="N16" s="61">
        <v>44519</v>
      </c>
      <c r="O16" s="60" t="s">
        <v>350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>
        <v>3</v>
      </c>
      <c r="C17" s="45" t="s">
        <v>304</v>
      </c>
      <c r="D17" s="65">
        <v>10170.280000000001</v>
      </c>
      <c r="E17" s="63">
        <v>14412.87</v>
      </c>
      <c r="F17" s="76">
        <f>(D17-E17)/E17</f>
        <v>-0.29436122021498839</v>
      </c>
      <c r="G17" s="65">
        <v>1979</v>
      </c>
      <c r="H17" s="63">
        <v>54</v>
      </c>
      <c r="I17" s="63">
        <f>G17/H17</f>
        <v>36.648148148148145</v>
      </c>
      <c r="J17" s="63">
        <v>9</v>
      </c>
      <c r="K17" s="63">
        <v>7</v>
      </c>
      <c r="L17" s="65">
        <v>249085</v>
      </c>
      <c r="M17" s="65">
        <v>49604</v>
      </c>
      <c r="N17" s="61">
        <v>44477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5</v>
      </c>
      <c r="C18" s="45" t="s">
        <v>326</v>
      </c>
      <c r="D18" s="65">
        <v>9844.02</v>
      </c>
      <c r="E18" s="63">
        <v>12577.77</v>
      </c>
      <c r="F18" s="76">
        <f>(D18-E18)/E18</f>
        <v>-0.21734774924330783</v>
      </c>
      <c r="G18" s="65">
        <v>1984</v>
      </c>
      <c r="H18" s="63">
        <v>50</v>
      </c>
      <c r="I18" s="63">
        <f>G18/H18</f>
        <v>39.68</v>
      </c>
      <c r="J18" s="63">
        <v>10</v>
      </c>
      <c r="K18" s="63">
        <v>4</v>
      </c>
      <c r="L18" s="65">
        <v>89368</v>
      </c>
      <c r="M18" s="65">
        <v>18632</v>
      </c>
      <c r="N18" s="61">
        <v>44498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7</v>
      </c>
      <c r="C19" s="45" t="s">
        <v>311</v>
      </c>
      <c r="D19" s="65">
        <v>8683.57</v>
      </c>
      <c r="E19" s="63">
        <v>10812.73</v>
      </c>
      <c r="F19" s="76">
        <f>(D19-E19)/E19</f>
        <v>-0.19691234313628472</v>
      </c>
      <c r="G19" s="65">
        <v>1325</v>
      </c>
      <c r="H19" s="63">
        <v>30</v>
      </c>
      <c r="I19" s="63">
        <f>G19/H19</f>
        <v>44.166666666666664</v>
      </c>
      <c r="J19" s="63">
        <v>7</v>
      </c>
      <c r="K19" s="63">
        <v>6</v>
      </c>
      <c r="L19" s="65">
        <v>331273.46999999997</v>
      </c>
      <c r="M19" s="65">
        <v>48037</v>
      </c>
      <c r="N19" s="61">
        <v>44484</v>
      </c>
      <c r="O19" s="77" t="s">
        <v>64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>
        <v>4</v>
      </c>
      <c r="C20" s="45" t="s">
        <v>338</v>
      </c>
      <c r="D20" s="65">
        <v>8160.44</v>
      </c>
      <c r="E20" s="63">
        <v>13335.04</v>
      </c>
      <c r="F20" s="76">
        <f>(D20-E20)/E20</f>
        <v>-0.38804533019773474</v>
      </c>
      <c r="G20" s="65">
        <v>1301</v>
      </c>
      <c r="H20" s="63">
        <v>43</v>
      </c>
      <c r="I20" s="63">
        <f>G20/H20</f>
        <v>30.255813953488371</v>
      </c>
      <c r="J20" s="63">
        <v>10</v>
      </c>
      <c r="K20" s="63">
        <v>2</v>
      </c>
      <c r="L20" s="65">
        <v>29175</v>
      </c>
      <c r="M20" s="65">
        <v>4756</v>
      </c>
      <c r="N20" s="61">
        <v>44512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>
        <v>6</v>
      </c>
      <c r="C21" s="45" t="s">
        <v>291</v>
      </c>
      <c r="D21" s="65">
        <v>7362.82</v>
      </c>
      <c r="E21" s="63">
        <v>12149.66</v>
      </c>
      <c r="F21" s="76">
        <f>(D21-E21)/E21</f>
        <v>-0.39398962604714866</v>
      </c>
      <c r="G21" s="65">
        <v>1087</v>
      </c>
      <c r="H21" s="63">
        <v>27</v>
      </c>
      <c r="I21" s="63">
        <f>G21/H21</f>
        <v>40.25925925925926</v>
      </c>
      <c r="J21" s="63">
        <v>8</v>
      </c>
      <c r="K21" s="63">
        <v>8</v>
      </c>
      <c r="L21" s="65">
        <v>405464</v>
      </c>
      <c r="M21" s="65">
        <v>60070</v>
      </c>
      <c r="N21" s="61">
        <v>44470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8" ht="25.35" customHeight="1">
      <c r="A22" s="59">
        <v>10</v>
      </c>
      <c r="B22" s="59">
        <v>8</v>
      </c>
      <c r="C22" s="45" t="s">
        <v>325</v>
      </c>
      <c r="D22" s="65">
        <v>5718.18</v>
      </c>
      <c r="E22" s="63">
        <v>9447.02</v>
      </c>
      <c r="F22" s="76">
        <f>(D22-E22)/E22</f>
        <v>-0.3947107130079115</v>
      </c>
      <c r="G22" s="65">
        <v>1175</v>
      </c>
      <c r="H22" s="63">
        <v>41</v>
      </c>
      <c r="I22" s="63">
        <f>G22/H22</f>
        <v>28.658536585365855</v>
      </c>
      <c r="J22" s="63">
        <v>11</v>
      </c>
      <c r="K22" s="63">
        <v>3</v>
      </c>
      <c r="L22" s="65">
        <v>39992.769999999997</v>
      </c>
      <c r="M22" s="65">
        <v>8418</v>
      </c>
      <c r="N22" s="61">
        <v>44505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</row>
    <row r="23" spans="1:28" ht="25.35" customHeight="1">
      <c r="A23" s="16"/>
      <c r="B23" s="16"/>
      <c r="C23" s="39" t="s">
        <v>29</v>
      </c>
      <c r="D23" s="58">
        <f>SUM(D13:D22)</f>
        <v>131313.41</v>
      </c>
      <c r="E23" s="58">
        <v>140489.17000000001</v>
      </c>
      <c r="F23" s="108">
        <f>(D23-E23)/E23</f>
        <v>-6.5312934797749952E-2</v>
      </c>
      <c r="G23" s="58">
        <f t="shared" ref="E23:G23" si="0">SUM(G13:G22)</f>
        <v>21978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11</v>
      </c>
      <c r="C25" s="45" t="s">
        <v>275</v>
      </c>
      <c r="D25" s="65">
        <v>5280.88</v>
      </c>
      <c r="E25" s="63">
        <v>6145.12</v>
      </c>
      <c r="F25" s="76">
        <f>(D25-E25)/E25</f>
        <v>-0.140638425287057</v>
      </c>
      <c r="G25" s="65">
        <v>1082</v>
      </c>
      <c r="H25" s="63">
        <v>25</v>
      </c>
      <c r="I25" s="63">
        <f>G25/H25</f>
        <v>43.28</v>
      </c>
      <c r="J25" s="63">
        <v>9</v>
      </c>
      <c r="K25" s="63">
        <v>10</v>
      </c>
      <c r="L25" s="65">
        <v>238208</v>
      </c>
      <c r="M25" s="65">
        <v>48631</v>
      </c>
      <c r="N25" s="61">
        <v>44456</v>
      </c>
      <c r="O25" s="60" t="s">
        <v>47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8" ht="25.35" customHeight="1">
      <c r="A26" s="59">
        <v>12</v>
      </c>
      <c r="B26" s="107">
        <v>9</v>
      </c>
      <c r="C26" s="45" t="s">
        <v>277</v>
      </c>
      <c r="D26" s="65">
        <v>4675.26</v>
      </c>
      <c r="E26" s="63">
        <v>6282.94</v>
      </c>
      <c r="F26" s="76">
        <f>(D26-E26)/E26</f>
        <v>-0.25588020894676688</v>
      </c>
      <c r="G26" s="65">
        <v>768</v>
      </c>
      <c r="H26" s="63">
        <v>19</v>
      </c>
      <c r="I26" s="63">
        <f>G26/H26</f>
        <v>40.421052631578945</v>
      </c>
      <c r="J26" s="63">
        <v>6</v>
      </c>
      <c r="K26" s="63">
        <v>10</v>
      </c>
      <c r="L26" s="65">
        <v>122906</v>
      </c>
      <c r="M26" s="65">
        <v>21825</v>
      </c>
      <c r="N26" s="61">
        <v>44456</v>
      </c>
      <c r="O26" s="60" t="s">
        <v>276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</row>
    <row r="27" spans="1:28" ht="25.35" customHeight="1">
      <c r="A27" s="59">
        <v>13</v>
      </c>
      <c r="B27" s="59">
        <v>10</v>
      </c>
      <c r="C27" s="45" t="s">
        <v>274</v>
      </c>
      <c r="D27" s="65">
        <v>4556.6000000000004</v>
      </c>
      <c r="E27" s="63">
        <v>6147.14</v>
      </c>
      <c r="F27" s="76">
        <f>(D27-E27)/E27</f>
        <v>-0.25874471705541113</v>
      </c>
      <c r="G27" s="65">
        <v>674</v>
      </c>
      <c r="H27" s="63">
        <v>18</v>
      </c>
      <c r="I27" s="63">
        <f>G27/H27</f>
        <v>37.444444444444443</v>
      </c>
      <c r="J27" s="63">
        <v>6</v>
      </c>
      <c r="K27" s="63">
        <v>10</v>
      </c>
      <c r="L27" s="65">
        <v>444395.33</v>
      </c>
      <c r="M27" s="65">
        <v>66527</v>
      </c>
      <c r="N27" s="61">
        <v>44456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</row>
    <row r="28" spans="1:28" ht="25.35" customHeight="1">
      <c r="A28" s="59">
        <v>14</v>
      </c>
      <c r="B28" s="59">
        <v>12</v>
      </c>
      <c r="C28" s="45" t="s">
        <v>341</v>
      </c>
      <c r="D28" s="65">
        <v>4058.16</v>
      </c>
      <c r="E28" s="63">
        <v>5593.7</v>
      </c>
      <c r="F28" s="76">
        <f>(D28-E28)/E28</f>
        <v>-0.27451239787618215</v>
      </c>
      <c r="G28" s="65">
        <v>603</v>
      </c>
      <c r="H28" s="63">
        <v>21</v>
      </c>
      <c r="I28" s="63">
        <f>G28/H28</f>
        <v>28.714285714285715</v>
      </c>
      <c r="J28" s="63">
        <v>9</v>
      </c>
      <c r="K28" s="63">
        <v>2</v>
      </c>
      <c r="L28" s="65">
        <v>13483.66</v>
      </c>
      <c r="M28" s="65">
        <v>2101</v>
      </c>
      <c r="N28" s="61">
        <v>44512</v>
      </c>
      <c r="O28" s="60" t="s">
        <v>49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8" ht="25.35" customHeight="1">
      <c r="A29" s="59">
        <v>15</v>
      </c>
      <c r="B29" s="93">
        <v>13</v>
      </c>
      <c r="C29" s="45" t="s">
        <v>339</v>
      </c>
      <c r="D29" s="65">
        <v>1529.28</v>
      </c>
      <c r="E29" s="63">
        <v>3704.16</v>
      </c>
      <c r="F29" s="76">
        <f>(D29-E29)/E29</f>
        <v>-0.58714526370351183</v>
      </c>
      <c r="G29" s="65">
        <v>361</v>
      </c>
      <c r="H29" s="63">
        <v>20</v>
      </c>
      <c r="I29" s="63">
        <f>G29/H29</f>
        <v>18.05</v>
      </c>
      <c r="J29" s="63">
        <v>11</v>
      </c>
      <c r="K29" s="63">
        <v>2</v>
      </c>
      <c r="L29" s="65">
        <v>8482</v>
      </c>
      <c r="M29" s="65">
        <v>1900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8" ht="25.35" customHeight="1">
      <c r="A30" s="59">
        <v>16</v>
      </c>
      <c r="B30" s="59" t="s">
        <v>56</v>
      </c>
      <c r="C30" s="45" t="s">
        <v>353</v>
      </c>
      <c r="D30" s="65">
        <v>1051.1199999999999</v>
      </c>
      <c r="E30" s="63" t="s">
        <v>30</v>
      </c>
      <c r="F30" s="63" t="s">
        <v>30</v>
      </c>
      <c r="G30" s="65">
        <v>186</v>
      </c>
      <c r="H30" s="63" t="s">
        <v>30</v>
      </c>
      <c r="I30" s="63" t="s">
        <v>30</v>
      </c>
      <c r="J30" s="63">
        <v>7</v>
      </c>
      <c r="K30" s="63">
        <v>1</v>
      </c>
      <c r="L30" s="65">
        <v>1051.1199999999999</v>
      </c>
      <c r="M30" s="65">
        <v>186</v>
      </c>
      <c r="N30" s="61">
        <v>44519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</row>
    <row r="31" spans="1:28" ht="25.35" customHeight="1">
      <c r="A31" s="59">
        <v>17</v>
      </c>
      <c r="B31" s="93" t="s">
        <v>56</v>
      </c>
      <c r="C31" s="45" t="s">
        <v>342</v>
      </c>
      <c r="D31" s="65">
        <v>692.37</v>
      </c>
      <c r="E31" s="63" t="s">
        <v>30</v>
      </c>
      <c r="F31" s="63" t="s">
        <v>30</v>
      </c>
      <c r="G31" s="65">
        <v>126</v>
      </c>
      <c r="H31" s="63">
        <v>9</v>
      </c>
      <c r="I31" s="63">
        <f>G31/H31</f>
        <v>14</v>
      </c>
      <c r="J31" s="63">
        <v>6</v>
      </c>
      <c r="K31" s="63">
        <v>1</v>
      </c>
      <c r="L31" s="65">
        <v>692.37</v>
      </c>
      <c r="M31" s="65">
        <v>126</v>
      </c>
      <c r="N31" s="61">
        <v>44519</v>
      </c>
      <c r="O31" s="60" t="s">
        <v>343</v>
      </c>
      <c r="P31" s="57"/>
      <c r="Q31" s="88"/>
      <c r="R31" s="88"/>
      <c r="S31" s="88"/>
      <c r="T31" s="88"/>
      <c r="U31" s="89"/>
      <c r="V31" s="89"/>
      <c r="W31" s="90"/>
      <c r="X31" s="90"/>
      <c r="Y31" s="89"/>
      <c r="Z31" s="56"/>
    </row>
    <row r="32" spans="1:28" ht="25.35" customHeight="1">
      <c r="A32" s="59">
        <v>18</v>
      </c>
      <c r="B32" s="93">
        <v>16</v>
      </c>
      <c r="C32" s="45" t="s">
        <v>319</v>
      </c>
      <c r="D32" s="65">
        <v>690.35</v>
      </c>
      <c r="E32" s="63">
        <v>1651.56</v>
      </c>
      <c r="F32" s="76">
        <f>(D32-E32)/E32</f>
        <v>-0.58200125941534064</v>
      </c>
      <c r="G32" s="65">
        <v>108</v>
      </c>
      <c r="H32" s="63">
        <v>5</v>
      </c>
      <c r="I32" s="63">
        <f>G32/H32</f>
        <v>21.6</v>
      </c>
      <c r="J32" s="63">
        <v>3</v>
      </c>
      <c r="K32" s="63">
        <v>5</v>
      </c>
      <c r="L32" s="65">
        <v>37437</v>
      </c>
      <c r="M32" s="65">
        <v>5991</v>
      </c>
      <c r="N32" s="61">
        <v>44491</v>
      </c>
      <c r="O32" s="77" t="s">
        <v>33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5.35" customHeight="1">
      <c r="A33" s="59">
        <v>19</v>
      </c>
      <c r="B33" s="59" t="s">
        <v>56</v>
      </c>
      <c r="C33" s="45" t="s">
        <v>351</v>
      </c>
      <c r="D33" s="65">
        <v>404</v>
      </c>
      <c r="E33" s="63" t="s">
        <v>30</v>
      </c>
      <c r="F33" s="63" t="s">
        <v>30</v>
      </c>
      <c r="G33" s="65">
        <v>57</v>
      </c>
      <c r="H33" s="63" t="s">
        <v>30</v>
      </c>
      <c r="I33" s="63" t="s">
        <v>30</v>
      </c>
      <c r="J33" s="63" t="s">
        <v>30</v>
      </c>
      <c r="K33" s="63">
        <v>1</v>
      </c>
      <c r="L33" s="65">
        <v>404</v>
      </c>
      <c r="M33" s="65">
        <v>57</v>
      </c>
      <c r="N33" s="61">
        <v>44519</v>
      </c>
      <c r="O33" s="60" t="s">
        <v>352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107">
        <v>22</v>
      </c>
      <c r="C34" s="45" t="s">
        <v>257</v>
      </c>
      <c r="D34" s="65">
        <v>367.9</v>
      </c>
      <c r="E34" s="63">
        <v>35.5</v>
      </c>
      <c r="F34" s="76">
        <f>(D34-E34)/E34</f>
        <v>9.3633802816901408</v>
      </c>
      <c r="G34" s="65">
        <v>115</v>
      </c>
      <c r="H34" s="63">
        <v>3</v>
      </c>
      <c r="I34" s="63">
        <f>G34/H34</f>
        <v>38.333333333333336</v>
      </c>
      <c r="J34" s="63">
        <v>1</v>
      </c>
      <c r="K34" s="63" t="s">
        <v>30</v>
      </c>
      <c r="L34" s="65">
        <v>25403.26</v>
      </c>
      <c r="M34" s="65">
        <v>5734</v>
      </c>
      <c r="N34" s="61">
        <v>44442</v>
      </c>
      <c r="O34" s="60" t="s">
        <v>258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154619.33000000002</v>
      </c>
      <c r="E35" s="58">
        <v>163067.26000000004</v>
      </c>
      <c r="F35" s="108">
        <f>(D35-E35)/E35</f>
        <v>-5.1806414114028899E-2</v>
      </c>
      <c r="G35" s="58">
        <f t="shared" ref="E35:G35" si="1">SUM(G23:G34)</f>
        <v>26058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18</v>
      </c>
      <c r="C37" s="64" t="s">
        <v>101</v>
      </c>
      <c r="D37" s="65">
        <v>354</v>
      </c>
      <c r="E37" s="65">
        <v>303</v>
      </c>
      <c r="F37" s="76">
        <f>(D37-E37)/E37</f>
        <v>0.16831683168316833</v>
      </c>
      <c r="G37" s="65">
        <v>64</v>
      </c>
      <c r="H37" s="63" t="s">
        <v>30</v>
      </c>
      <c r="I37" s="63" t="s">
        <v>30</v>
      </c>
      <c r="J37" s="63">
        <v>1</v>
      </c>
      <c r="K37" s="63">
        <v>25</v>
      </c>
      <c r="L37" s="65">
        <v>16534</v>
      </c>
      <c r="M37" s="65">
        <v>2958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6" ht="25.35" customHeight="1">
      <c r="A38" s="59">
        <v>22</v>
      </c>
      <c r="B38" s="59">
        <v>14</v>
      </c>
      <c r="C38" s="45" t="s">
        <v>327</v>
      </c>
      <c r="D38" s="65">
        <v>292.44</v>
      </c>
      <c r="E38" s="63">
        <v>2675.59</v>
      </c>
      <c r="F38" s="76">
        <f>(D38-E38)/E38</f>
        <v>-0.89070074263994103</v>
      </c>
      <c r="G38" s="65">
        <v>40</v>
      </c>
      <c r="H38" s="63">
        <v>2</v>
      </c>
      <c r="I38" s="63">
        <f>G38/H38</f>
        <v>20</v>
      </c>
      <c r="J38" s="63">
        <v>2</v>
      </c>
      <c r="K38" s="63">
        <v>4</v>
      </c>
      <c r="L38" s="65">
        <v>37482</v>
      </c>
      <c r="M38" s="65">
        <v>5893</v>
      </c>
      <c r="N38" s="61">
        <v>44498</v>
      </c>
      <c r="O38" s="60" t="s">
        <v>32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16"/>
      <c r="B39" s="16"/>
      <c r="C39" s="39" t="s">
        <v>296</v>
      </c>
      <c r="D39" s="58">
        <f>SUM(D35:D38)</f>
        <v>155265.77000000002</v>
      </c>
      <c r="E39" s="58">
        <v>163265.76000000004</v>
      </c>
      <c r="F39" s="108">
        <f>(D39-E39)/E39</f>
        <v>-4.8999802530549072E-2</v>
      </c>
      <c r="G39" s="58">
        <f t="shared" ref="E39:G39" si="2">SUM(G35:G38)</f>
        <v>26162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272</v>
      </c>
      <c r="F1" s="2"/>
      <c r="G1" s="2"/>
      <c r="H1" s="2"/>
      <c r="I1" s="2"/>
    </row>
    <row r="2" spans="1:26" ht="19.5" customHeight="1">
      <c r="E2" s="2" t="s">
        <v>273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270</v>
      </c>
      <c r="E6" s="4" t="s">
        <v>265</v>
      </c>
      <c r="F6" s="183"/>
      <c r="G6" s="4" t="s">
        <v>265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52"/>
      <c r="E9" s="152"/>
      <c r="F9" s="182" t="s">
        <v>15</v>
      </c>
      <c r="G9" s="152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7"/>
      <c r="Z9" s="56"/>
    </row>
    <row r="10" spans="1:26">
      <c r="A10" s="186"/>
      <c r="B10" s="186"/>
      <c r="C10" s="183"/>
      <c r="D10" s="153" t="s">
        <v>271</v>
      </c>
      <c r="E10" s="153" t="s">
        <v>266</v>
      </c>
      <c r="F10" s="183"/>
      <c r="G10" s="153" t="s">
        <v>266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7"/>
      <c r="Z10" s="56"/>
    </row>
    <row r="11" spans="1:26">
      <c r="A11" s="186"/>
      <c r="B11" s="186"/>
      <c r="C11" s="183"/>
      <c r="D11" s="153" t="s">
        <v>14</v>
      </c>
      <c r="E11" s="4" t="s">
        <v>14</v>
      </c>
      <c r="F11" s="183"/>
      <c r="G11" s="153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6"/>
      <c r="B12" s="187"/>
      <c r="C12" s="184"/>
      <c r="D12" s="154"/>
      <c r="E12" s="5" t="s">
        <v>2</v>
      </c>
      <c r="F12" s="184"/>
      <c r="G12" s="154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274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56</v>
      </c>
      <c r="C14" s="45" t="s">
        <v>275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56</v>
      </c>
      <c r="C15" s="45" t="s">
        <v>277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263</v>
      </c>
      <c r="D16" s="65">
        <v>15940</v>
      </c>
      <c r="E16" s="63">
        <v>18862</v>
      </c>
      <c r="F16" s="76">
        <f t="shared" ref="F16:F23" si="0"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259</v>
      </c>
      <c r="D17" s="65">
        <v>10018.17</v>
      </c>
      <c r="E17" s="63">
        <v>16278.83</v>
      </c>
      <c r="F17" s="76">
        <f t="shared" si="0"/>
        <v>-0.38458906444750635</v>
      </c>
      <c r="G17" s="65">
        <v>1589</v>
      </c>
      <c r="H17" s="63">
        <v>61</v>
      </c>
      <c r="I17" s="63">
        <f t="shared" ref="I17:I22" si="1"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232</v>
      </c>
      <c r="D18" s="65">
        <v>9958.41</v>
      </c>
      <c r="E18" s="63">
        <v>8781.44</v>
      </c>
      <c r="F18" s="76">
        <f t="shared" si="0"/>
        <v>0.13402927082574148</v>
      </c>
      <c r="G18" s="65">
        <v>2002</v>
      </c>
      <c r="H18" s="63">
        <v>74</v>
      </c>
      <c r="I18" s="63">
        <f t="shared" si="1"/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230</v>
      </c>
      <c r="D19" s="65">
        <v>9057.9599999999991</v>
      </c>
      <c r="E19" s="63">
        <v>6886.66</v>
      </c>
      <c r="F19" s="76">
        <f t="shared" si="0"/>
        <v>0.3152907214818213</v>
      </c>
      <c r="G19" s="65">
        <v>1388</v>
      </c>
      <c r="H19" s="63">
        <v>42</v>
      </c>
      <c r="I19" s="63">
        <f t="shared" si="1"/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256</v>
      </c>
      <c r="D20" s="65">
        <v>5349</v>
      </c>
      <c r="E20" s="63">
        <v>5629</v>
      </c>
      <c r="F20" s="76">
        <f t="shared" si="0"/>
        <v>-4.9742405400604012E-2</v>
      </c>
      <c r="G20" s="65">
        <v>783</v>
      </c>
      <c r="H20" s="63">
        <v>19</v>
      </c>
      <c r="I20" s="63">
        <f t="shared" si="1"/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199</v>
      </c>
      <c r="D21" s="65">
        <v>4623.04</v>
      </c>
      <c r="E21" s="63">
        <v>3951.26</v>
      </c>
      <c r="F21" s="76">
        <f t="shared" si="0"/>
        <v>0.17001665291577869</v>
      </c>
      <c r="G21" s="65">
        <v>888</v>
      </c>
      <c r="H21" s="63">
        <v>25</v>
      </c>
      <c r="I21" s="63">
        <f t="shared" si="1"/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257</v>
      </c>
      <c r="D22" s="65">
        <v>2975.91</v>
      </c>
      <c r="E22" s="63">
        <v>4138.07</v>
      </c>
      <c r="F22" s="76">
        <f t="shared" si="0"/>
        <v>-0.28084590159180484</v>
      </c>
      <c r="G22" s="65">
        <v>606</v>
      </c>
      <c r="H22" s="63">
        <v>43</v>
      </c>
      <c r="I22" s="63">
        <f t="shared" si="1"/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258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2">SUM(E13:E22)</f>
        <v>64527.260000000009</v>
      </c>
      <c r="F23" s="108">
        <f t="shared" si="0"/>
        <v>2.5515923037798287</v>
      </c>
      <c r="G23" s="58">
        <f t="shared" si="2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255</v>
      </c>
      <c r="D25" s="65">
        <v>2366.1999999999998</v>
      </c>
      <c r="E25" s="63">
        <v>2318.81</v>
      </c>
      <c r="F25" s="76">
        <f t="shared" ref="F25:F35" si="3"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226</v>
      </c>
      <c r="D26" s="65">
        <v>1816.6000000000001</v>
      </c>
      <c r="E26" s="63">
        <v>1237.69</v>
      </c>
      <c r="F26" s="76">
        <f t="shared" si="3"/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187</v>
      </c>
      <c r="D27" s="65">
        <v>1467.79</v>
      </c>
      <c r="E27" s="63">
        <v>1311.42</v>
      </c>
      <c r="F27" s="76">
        <f t="shared" si="3"/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264</v>
      </c>
      <c r="D28" s="65">
        <v>1221</v>
      </c>
      <c r="E28" s="63">
        <v>1520</v>
      </c>
      <c r="F28" s="76">
        <f t="shared" si="3"/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208</v>
      </c>
      <c r="D29" s="65">
        <v>1181.9999999999998</v>
      </c>
      <c r="E29" s="63">
        <v>841.75</v>
      </c>
      <c r="F29" s="76">
        <f t="shared" si="3"/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229</v>
      </c>
      <c r="D30" s="65">
        <v>908</v>
      </c>
      <c r="E30" s="63">
        <v>851</v>
      </c>
      <c r="F30" s="76">
        <f t="shared" si="3"/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261</v>
      </c>
      <c r="D31" s="65">
        <v>645.47</v>
      </c>
      <c r="E31" s="63">
        <v>2217.5500000000002</v>
      </c>
      <c r="F31" s="76">
        <f t="shared" si="3"/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 t="s">
        <v>56</v>
      </c>
      <c r="C32" s="45" t="s">
        <v>280</v>
      </c>
      <c r="D32" s="65">
        <v>430.45</v>
      </c>
      <c r="E32" s="63" t="s">
        <v>30</v>
      </c>
      <c r="F32" s="63" t="s">
        <v>30</v>
      </c>
      <c r="G32" s="65">
        <v>67</v>
      </c>
      <c r="H32" s="63" t="s">
        <v>30</v>
      </c>
      <c r="I32" s="63" t="s">
        <v>30</v>
      </c>
      <c r="J32" s="63" t="s">
        <v>30</v>
      </c>
      <c r="K32" s="63">
        <v>1</v>
      </c>
      <c r="L32" s="65">
        <v>430.45</v>
      </c>
      <c r="M32" s="65">
        <v>67</v>
      </c>
      <c r="N32" s="61">
        <v>44456</v>
      </c>
      <c r="O32" s="60" t="s">
        <v>279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17</v>
      </c>
      <c r="C33" s="45" t="s">
        <v>186</v>
      </c>
      <c r="D33" s="65">
        <v>391.88</v>
      </c>
      <c r="E33" s="63">
        <v>525.97</v>
      </c>
      <c r="F33" s="76">
        <f t="shared" si="3"/>
        <v>-0.25493849459094631</v>
      </c>
      <c r="G33" s="65">
        <v>74</v>
      </c>
      <c r="H33" s="63">
        <v>2</v>
      </c>
      <c r="I33" s="63">
        <f>G33/H33</f>
        <v>37</v>
      </c>
      <c r="J33" s="63">
        <v>1</v>
      </c>
      <c r="K33" s="63">
        <v>10</v>
      </c>
      <c r="L33" s="65">
        <v>157947.15</v>
      </c>
      <c r="M33" s="65">
        <v>32690</v>
      </c>
      <c r="N33" s="61">
        <v>44393</v>
      </c>
      <c r="O33" s="60" t="s">
        <v>34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357</v>
      </c>
      <c r="E34" s="65">
        <v>258</v>
      </c>
      <c r="F34" s="76">
        <f t="shared" si="3"/>
        <v>0.38372093023255816</v>
      </c>
      <c r="G34" s="65">
        <v>60</v>
      </c>
      <c r="H34" s="63" t="s">
        <v>30</v>
      </c>
      <c r="I34" s="63" t="s">
        <v>30</v>
      </c>
      <c r="J34" s="63">
        <v>1</v>
      </c>
      <c r="K34" s="63">
        <v>17</v>
      </c>
      <c r="L34" s="65">
        <f>12011.83+D34</f>
        <v>12368.83</v>
      </c>
      <c r="M34" s="65">
        <f>2142+G34</f>
        <v>2202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239960.91000000006</v>
      </c>
      <c r="E35" s="58">
        <f t="shared" ref="E35:G35" si="4">SUM(E23:E34)</f>
        <v>75609.450000000012</v>
      </c>
      <c r="F35" s="108">
        <f t="shared" si="3"/>
        <v>2.1736893999361193</v>
      </c>
      <c r="G35" s="58">
        <f t="shared" si="4"/>
        <v>39693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19</v>
      </c>
      <c r="C37" s="45" t="s">
        <v>249</v>
      </c>
      <c r="D37" s="65">
        <v>168</v>
      </c>
      <c r="E37" s="63">
        <v>314.89999999999998</v>
      </c>
      <c r="F37" s="76">
        <f>(D37-E37)/E37</f>
        <v>-0.46649730073039058</v>
      </c>
      <c r="G37" s="65">
        <v>35</v>
      </c>
      <c r="H37" s="63">
        <v>2</v>
      </c>
      <c r="I37" s="63">
        <f>G37/H37</f>
        <v>17.5</v>
      </c>
      <c r="J37" s="63">
        <v>2</v>
      </c>
      <c r="K37" s="63">
        <v>4</v>
      </c>
      <c r="L37" s="65">
        <v>8823</v>
      </c>
      <c r="M37" s="65">
        <v>1690</v>
      </c>
      <c r="N37" s="61">
        <v>44435</v>
      </c>
      <c r="O37" s="60" t="s">
        <v>33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27</v>
      </c>
      <c r="C38" s="45" t="s">
        <v>220</v>
      </c>
      <c r="D38" s="65">
        <v>167</v>
      </c>
      <c r="E38" s="63">
        <v>33</v>
      </c>
      <c r="F38" s="76">
        <f t="shared" ref="F38:F43" si="5">(D38-E38)/E38</f>
        <v>4.0606060606060606</v>
      </c>
      <c r="G38" s="65">
        <v>25</v>
      </c>
      <c r="H38" s="63" t="s">
        <v>30</v>
      </c>
      <c r="I38" s="63" t="s">
        <v>30</v>
      </c>
      <c r="J38" s="63">
        <v>1</v>
      </c>
      <c r="K38" s="63">
        <v>7</v>
      </c>
      <c r="L38" s="65">
        <v>3719.73</v>
      </c>
      <c r="M38" s="65">
        <v>661</v>
      </c>
      <c r="N38" s="61">
        <v>44414</v>
      </c>
      <c r="O38" s="60" t="s">
        <v>221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107">
        <v>26</v>
      </c>
      <c r="C39" s="81" t="s">
        <v>67</v>
      </c>
      <c r="D39" s="65">
        <v>128</v>
      </c>
      <c r="E39" s="63">
        <v>42</v>
      </c>
      <c r="F39" s="76">
        <f t="shared" si="5"/>
        <v>2.0476190476190474</v>
      </c>
      <c r="G39" s="65">
        <v>24</v>
      </c>
      <c r="H39" s="63">
        <v>1</v>
      </c>
      <c r="I39" s="63">
        <f>G39/H39</f>
        <v>24</v>
      </c>
      <c r="J39" s="63">
        <v>1</v>
      </c>
      <c r="K39" s="63" t="s">
        <v>30</v>
      </c>
      <c r="L39" s="65">
        <v>24044</v>
      </c>
      <c r="M39" s="65">
        <v>4252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93">
        <v>15</v>
      </c>
      <c r="C40" s="78" t="s">
        <v>250</v>
      </c>
      <c r="D40" s="65">
        <v>110</v>
      </c>
      <c r="E40" s="63">
        <v>585.9</v>
      </c>
      <c r="F40" s="76">
        <f t="shared" si="5"/>
        <v>-0.81225465096432836</v>
      </c>
      <c r="G40" s="65">
        <v>22</v>
      </c>
      <c r="H40" s="63">
        <v>1</v>
      </c>
      <c r="I40" s="63">
        <f>G40/H40</f>
        <v>22</v>
      </c>
      <c r="J40" s="63">
        <v>1</v>
      </c>
      <c r="K40" s="63">
        <v>4</v>
      </c>
      <c r="L40" s="65">
        <v>12335.24</v>
      </c>
      <c r="M40" s="65">
        <v>2326</v>
      </c>
      <c r="N40" s="61">
        <v>44435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59">
        <v>11</v>
      </c>
      <c r="C41" s="45" t="s">
        <v>262</v>
      </c>
      <c r="D41" s="65">
        <v>46.6</v>
      </c>
      <c r="E41" s="63">
        <v>1427.4</v>
      </c>
      <c r="F41" s="76">
        <f t="shared" si="5"/>
        <v>-0.96735322964831172</v>
      </c>
      <c r="G41" s="65">
        <v>12</v>
      </c>
      <c r="H41" s="63">
        <v>4</v>
      </c>
      <c r="I41" s="63">
        <f>G41/H41</f>
        <v>3</v>
      </c>
      <c r="J41" s="63">
        <v>3</v>
      </c>
      <c r="K41" s="63">
        <v>2</v>
      </c>
      <c r="L41" s="65">
        <v>2713</v>
      </c>
      <c r="M41" s="65">
        <v>468</v>
      </c>
      <c r="N41" s="61">
        <v>44449</v>
      </c>
      <c r="O41" s="60" t="s">
        <v>33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93">
        <v>28</v>
      </c>
      <c r="C42" s="45" t="s">
        <v>234</v>
      </c>
      <c r="D42" s="65">
        <v>45</v>
      </c>
      <c r="E42" s="63">
        <v>24</v>
      </c>
      <c r="F42" s="76">
        <f t="shared" si="5"/>
        <v>0.875</v>
      </c>
      <c r="G42" s="65">
        <v>7</v>
      </c>
      <c r="H42" s="63" t="s">
        <v>30</v>
      </c>
      <c r="I42" s="63" t="s">
        <v>30</v>
      </c>
      <c r="J42" s="63">
        <v>1</v>
      </c>
      <c r="K42" s="63">
        <v>6</v>
      </c>
      <c r="L42" s="65">
        <v>2001.57</v>
      </c>
      <c r="M42" s="65">
        <v>374</v>
      </c>
      <c r="N42" s="61">
        <v>44421</v>
      </c>
      <c r="O42" s="77" t="s">
        <v>102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16"/>
      <c r="B43" s="16"/>
      <c r="C43" s="39" t="s">
        <v>176</v>
      </c>
      <c r="D43" s="58">
        <f>SUM(D35:D42)</f>
        <v>240625.51000000007</v>
      </c>
      <c r="E43" s="58">
        <f t="shared" ref="E43:G43" si="6">SUM(E35:E42)</f>
        <v>78036.649999999994</v>
      </c>
      <c r="F43" s="108">
        <f t="shared" si="5"/>
        <v>2.0834935892301898</v>
      </c>
      <c r="G43" s="58">
        <f t="shared" si="6"/>
        <v>39818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46" spans="1:26" ht="16.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4.85546875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267</v>
      </c>
      <c r="F1" s="2"/>
      <c r="G1" s="2"/>
      <c r="H1" s="2"/>
      <c r="I1" s="2"/>
    </row>
    <row r="2" spans="1:26" ht="19.5" customHeight="1">
      <c r="E2" s="2" t="s">
        <v>268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265</v>
      </c>
      <c r="E6" s="4" t="s">
        <v>251</v>
      </c>
      <c r="F6" s="183"/>
      <c r="G6" s="4" t="s">
        <v>265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49"/>
      <c r="E9" s="149"/>
      <c r="F9" s="182" t="s">
        <v>15</v>
      </c>
      <c r="G9" s="149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7"/>
      <c r="Y9" s="56"/>
      <c r="Z9" s="56"/>
    </row>
    <row r="10" spans="1:26">
      <c r="A10" s="186"/>
      <c r="B10" s="186"/>
      <c r="C10" s="183"/>
      <c r="D10" s="150" t="s">
        <v>266</v>
      </c>
      <c r="E10" s="150" t="s">
        <v>252</v>
      </c>
      <c r="F10" s="183"/>
      <c r="G10" s="150" t="s">
        <v>266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7"/>
      <c r="Y10" s="56"/>
      <c r="Z10" s="56"/>
    </row>
    <row r="11" spans="1:26">
      <c r="A11" s="186"/>
      <c r="B11" s="186"/>
      <c r="C11" s="183"/>
      <c r="D11" s="150" t="s">
        <v>14</v>
      </c>
      <c r="E11" s="4" t="s">
        <v>14</v>
      </c>
      <c r="F11" s="183"/>
      <c r="G11" s="150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86"/>
      <c r="B12" s="187"/>
      <c r="C12" s="184"/>
      <c r="D12" s="151"/>
      <c r="E12" s="5" t="s">
        <v>2</v>
      </c>
      <c r="F12" s="184"/>
      <c r="G12" s="151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263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259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232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230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256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257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258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199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255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56</v>
      </c>
      <c r="C21" s="45" t="s">
        <v>261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56</v>
      </c>
      <c r="C22" s="45" t="s">
        <v>264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45" t="s">
        <v>262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187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226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229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250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247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186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208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249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217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 t="shared" ref="I37:I42" si="7"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269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 t="shared" si="7"/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49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174</v>
      </c>
      <c r="D39" s="65">
        <v>201.48</v>
      </c>
      <c r="E39" s="63">
        <v>485.68</v>
      </c>
      <c r="F39" s="76">
        <f t="shared" ref="F39:F46" si="8">(D39-E39)/E39</f>
        <v>-0.58515895239663984</v>
      </c>
      <c r="G39" s="65">
        <v>41</v>
      </c>
      <c r="H39" s="63">
        <v>3</v>
      </c>
      <c r="I39" s="63">
        <f t="shared" si="7"/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241</v>
      </c>
      <c r="D40" s="65">
        <v>110</v>
      </c>
      <c r="E40" s="63">
        <v>1002.1</v>
      </c>
      <c r="F40" s="76">
        <f t="shared" si="8"/>
        <v>-0.8902305159165752</v>
      </c>
      <c r="G40" s="65">
        <v>17</v>
      </c>
      <c r="H40" s="63">
        <v>1</v>
      </c>
      <c r="I40" s="63">
        <f t="shared" si="7"/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240</v>
      </c>
      <c r="D41" s="65">
        <v>67</v>
      </c>
      <c r="E41" s="63">
        <v>126</v>
      </c>
      <c r="F41" s="76">
        <f t="shared" si="8"/>
        <v>-0.46825396825396826</v>
      </c>
      <c r="G41" s="65">
        <v>13</v>
      </c>
      <c r="H41" s="63">
        <v>3</v>
      </c>
      <c r="I41" s="63">
        <f t="shared" si="7"/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67</v>
      </c>
      <c r="D42" s="65">
        <v>42</v>
      </c>
      <c r="E42" s="63">
        <v>39</v>
      </c>
      <c r="F42" s="76">
        <f t="shared" si="8"/>
        <v>7.6923076923076927E-2</v>
      </c>
      <c r="G42" s="65">
        <v>10</v>
      </c>
      <c r="H42" s="63">
        <v>1</v>
      </c>
      <c r="I42" s="63">
        <f t="shared" si="7"/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220</v>
      </c>
      <c r="D43" s="65">
        <v>33</v>
      </c>
      <c r="E43" s="63">
        <v>101</v>
      </c>
      <c r="F43" s="76">
        <f t="shared" si="8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221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234</v>
      </c>
      <c r="D44" s="65">
        <v>24</v>
      </c>
      <c r="E44" s="63">
        <v>22</v>
      </c>
      <c r="F44" s="76">
        <f t="shared" si="8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260</v>
      </c>
      <c r="D45" s="65">
        <v>10</v>
      </c>
      <c r="E45" s="63">
        <v>1330.5</v>
      </c>
      <c r="F45" s="76">
        <f t="shared" si="8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144</v>
      </c>
      <c r="D46" s="58">
        <f>SUM(D35:D45)</f>
        <v>79355.39999999998</v>
      </c>
      <c r="E46" s="58">
        <f>SUM(E35:E45)</f>
        <v>92661.51</v>
      </c>
      <c r="F46" s="108">
        <f t="shared" si="8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253</v>
      </c>
      <c r="F1" s="2"/>
      <c r="G1" s="2"/>
      <c r="H1" s="2"/>
      <c r="I1" s="2"/>
    </row>
    <row r="2" spans="1:26" ht="19.5" customHeight="1">
      <c r="E2" s="2" t="s">
        <v>254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251</v>
      </c>
      <c r="E6" s="4" t="s">
        <v>243</v>
      </c>
      <c r="F6" s="183"/>
      <c r="G6" s="4" t="s">
        <v>251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46"/>
      <c r="E9" s="146"/>
      <c r="F9" s="182" t="s">
        <v>15</v>
      </c>
      <c r="G9" s="146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6"/>
      <c r="Z9" s="57"/>
    </row>
    <row r="10" spans="1:26">
      <c r="A10" s="186"/>
      <c r="B10" s="186"/>
      <c r="C10" s="183"/>
      <c r="D10" s="147" t="s">
        <v>252</v>
      </c>
      <c r="E10" s="147" t="s">
        <v>244</v>
      </c>
      <c r="F10" s="183"/>
      <c r="G10" s="147" t="s">
        <v>252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6"/>
      <c r="Z10" s="57"/>
    </row>
    <row r="11" spans="1:26">
      <c r="A11" s="186"/>
      <c r="B11" s="186"/>
      <c r="C11" s="183"/>
      <c r="D11" s="147" t="s">
        <v>14</v>
      </c>
      <c r="E11" s="4" t="s">
        <v>14</v>
      </c>
      <c r="F11" s="183"/>
      <c r="G11" s="147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6"/>
      <c r="B12" s="187"/>
      <c r="C12" s="184"/>
      <c r="D12" s="148"/>
      <c r="E12" s="5" t="s">
        <v>2</v>
      </c>
      <c r="F12" s="184"/>
      <c r="G12" s="148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56</v>
      </c>
      <c r="C13" s="45" t="s">
        <v>259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232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113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230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256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257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258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199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56</v>
      </c>
      <c r="C19" s="45" t="s">
        <v>255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226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247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208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248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250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187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64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56</v>
      </c>
      <c r="C29" s="45" t="s">
        <v>260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217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241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249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174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101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210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240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220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221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229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67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218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234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239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118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245</v>
      </c>
      <c r="F1" s="2"/>
      <c r="G1" s="2"/>
      <c r="H1" s="2"/>
      <c r="I1" s="2"/>
    </row>
    <row r="2" spans="1:26" ht="19.5" customHeight="1">
      <c r="E2" s="2" t="s">
        <v>246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243</v>
      </c>
      <c r="E6" s="4" t="s">
        <v>235</v>
      </c>
      <c r="F6" s="183"/>
      <c r="G6" s="4" t="s">
        <v>243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43"/>
      <c r="E9" s="143"/>
      <c r="F9" s="182" t="s">
        <v>15</v>
      </c>
      <c r="G9" s="143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6"/>
      <c r="Z9" s="57"/>
    </row>
    <row r="10" spans="1:26" ht="19.5">
      <c r="A10" s="186"/>
      <c r="B10" s="186"/>
      <c r="C10" s="183"/>
      <c r="D10" s="144" t="s">
        <v>244</v>
      </c>
      <c r="E10" s="144" t="s">
        <v>236</v>
      </c>
      <c r="F10" s="183"/>
      <c r="G10" s="144" t="s">
        <v>244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6"/>
      <c r="Z10" s="57"/>
    </row>
    <row r="11" spans="1:26">
      <c r="A11" s="186"/>
      <c r="B11" s="186"/>
      <c r="C11" s="183"/>
      <c r="D11" s="144" t="s">
        <v>14</v>
      </c>
      <c r="E11" s="4" t="s">
        <v>14</v>
      </c>
      <c r="F11" s="183"/>
      <c r="G11" s="144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6"/>
      <c r="B12" s="187"/>
      <c r="C12" s="184"/>
      <c r="D12" s="145"/>
      <c r="E12" s="5" t="s">
        <v>2</v>
      </c>
      <c r="F12" s="184"/>
      <c r="G12" s="145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232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230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248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47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250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56</v>
      </c>
      <c r="C18" s="45" t="s">
        <v>247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186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241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208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226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217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56</v>
      </c>
      <c r="C26" s="45" t="s">
        <v>249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239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240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187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64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210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174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228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64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101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216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220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221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218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189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229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234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146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200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113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161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235</v>
      </c>
      <c r="E6" s="4" t="s">
        <v>222</v>
      </c>
      <c r="F6" s="183"/>
      <c r="G6" s="4" t="s">
        <v>235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40"/>
      <c r="E9" s="140"/>
      <c r="F9" s="182" t="s">
        <v>15</v>
      </c>
      <c r="G9" s="140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7"/>
      <c r="Z9" s="56"/>
    </row>
    <row r="10" spans="1:26" ht="19.5">
      <c r="A10" s="186"/>
      <c r="B10" s="186"/>
      <c r="C10" s="183"/>
      <c r="D10" s="141" t="s">
        <v>236</v>
      </c>
      <c r="E10" s="141" t="s">
        <v>223</v>
      </c>
      <c r="F10" s="183"/>
      <c r="G10" s="141" t="s">
        <v>236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7"/>
      <c r="Z10" s="56"/>
    </row>
    <row r="11" spans="1:26">
      <c r="A11" s="186"/>
      <c r="B11" s="186"/>
      <c r="C11" s="183"/>
      <c r="D11" s="141" t="s">
        <v>14</v>
      </c>
      <c r="E11" s="4" t="s">
        <v>14</v>
      </c>
      <c r="F11" s="183"/>
      <c r="G11" s="141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6"/>
      <c r="B12" s="187"/>
      <c r="C12" s="184"/>
      <c r="D12" s="142"/>
      <c r="E12" s="5" t="s">
        <v>2</v>
      </c>
      <c r="F12" s="184"/>
      <c r="G12" s="142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222</v>
      </c>
      <c r="E6" s="4" t="s">
        <v>211</v>
      </c>
      <c r="F6" s="183"/>
      <c r="G6" s="4" t="s">
        <v>222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37"/>
      <c r="E9" s="137"/>
      <c r="F9" s="182" t="s">
        <v>15</v>
      </c>
      <c r="G9" s="137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6"/>
      <c r="Z9" s="57"/>
    </row>
    <row r="10" spans="1:26" ht="19.5">
      <c r="A10" s="186"/>
      <c r="B10" s="186"/>
      <c r="C10" s="183"/>
      <c r="D10" s="138" t="s">
        <v>223</v>
      </c>
      <c r="E10" s="138" t="s">
        <v>212</v>
      </c>
      <c r="F10" s="183"/>
      <c r="G10" s="138" t="s">
        <v>223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6"/>
      <c r="Z10" s="57"/>
    </row>
    <row r="11" spans="1:26">
      <c r="A11" s="186"/>
      <c r="B11" s="186"/>
      <c r="C11" s="183"/>
      <c r="D11" s="138" t="s">
        <v>14</v>
      </c>
      <c r="E11" s="4" t="s">
        <v>14</v>
      </c>
      <c r="F11" s="183"/>
      <c r="G11" s="138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6"/>
      <c r="B12" s="187"/>
      <c r="C12" s="184"/>
      <c r="D12" s="139"/>
      <c r="E12" s="5" t="s">
        <v>2</v>
      </c>
      <c r="F12" s="184"/>
      <c r="G12" s="139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211</v>
      </c>
      <c r="E6" s="4" t="s">
        <v>203</v>
      </c>
      <c r="F6" s="183"/>
      <c r="G6" s="4" t="s">
        <v>211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34"/>
      <c r="E9" s="134"/>
      <c r="F9" s="182" t="s">
        <v>15</v>
      </c>
      <c r="G9" s="134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6"/>
      <c r="Z9" s="57"/>
    </row>
    <row r="10" spans="1:26" ht="19.5">
      <c r="A10" s="186"/>
      <c r="B10" s="186"/>
      <c r="C10" s="183"/>
      <c r="D10" s="135" t="s">
        <v>212</v>
      </c>
      <c r="E10" s="135" t="s">
        <v>204</v>
      </c>
      <c r="F10" s="183"/>
      <c r="G10" s="135" t="s">
        <v>212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6"/>
      <c r="Z10" s="57"/>
    </row>
    <row r="11" spans="1:26">
      <c r="A11" s="186"/>
      <c r="B11" s="186"/>
      <c r="C11" s="183"/>
      <c r="D11" s="135" t="s">
        <v>14</v>
      </c>
      <c r="E11" s="4" t="s">
        <v>14</v>
      </c>
      <c r="F11" s="183"/>
      <c r="G11" s="135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6"/>
      <c r="B12" s="187"/>
      <c r="C12" s="184"/>
      <c r="D12" s="136"/>
      <c r="E12" s="5" t="s">
        <v>2</v>
      </c>
      <c r="F12" s="184"/>
      <c r="G12" s="136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 ht="19.5">
      <c r="A6" s="186"/>
      <c r="B6" s="186"/>
      <c r="C6" s="183"/>
      <c r="D6" s="4" t="s">
        <v>203</v>
      </c>
      <c r="E6" s="4" t="s">
        <v>193</v>
      </c>
      <c r="F6" s="183"/>
      <c r="G6" s="4" t="s">
        <v>203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30"/>
      <c r="E9" s="130"/>
      <c r="F9" s="182" t="s">
        <v>15</v>
      </c>
      <c r="G9" s="130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Z9" s="57"/>
    </row>
    <row r="10" spans="1:26" ht="19.5">
      <c r="A10" s="186"/>
      <c r="B10" s="186"/>
      <c r="C10" s="183"/>
      <c r="D10" s="135" t="s">
        <v>204</v>
      </c>
      <c r="E10" s="135" t="s">
        <v>215</v>
      </c>
      <c r="F10" s="183"/>
      <c r="G10" s="135" t="s">
        <v>204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Z10" s="57"/>
    </row>
    <row r="11" spans="1:26">
      <c r="A11" s="186"/>
      <c r="B11" s="186"/>
      <c r="C11" s="183"/>
      <c r="D11" s="131" t="s">
        <v>14</v>
      </c>
      <c r="E11" s="4" t="s">
        <v>14</v>
      </c>
      <c r="F11" s="183"/>
      <c r="G11" s="131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6"/>
      <c r="B12" s="187"/>
      <c r="C12" s="184"/>
      <c r="D12" s="132"/>
      <c r="E12" s="5" t="s">
        <v>2</v>
      </c>
      <c r="F12" s="184"/>
      <c r="G12" s="132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193</v>
      </c>
      <c r="E6" s="4" t="s">
        <v>184</v>
      </c>
      <c r="F6" s="183"/>
      <c r="G6" s="4" t="s">
        <v>193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27"/>
      <c r="E9" s="127"/>
      <c r="F9" s="182" t="s">
        <v>15</v>
      </c>
      <c r="G9" s="127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7"/>
    </row>
    <row r="10" spans="1:26">
      <c r="A10" s="186"/>
      <c r="B10" s="186"/>
      <c r="C10" s="183"/>
      <c r="D10" s="128" t="s">
        <v>194</v>
      </c>
      <c r="E10" s="128" t="s">
        <v>185</v>
      </c>
      <c r="F10" s="183"/>
      <c r="G10" s="128" t="s">
        <v>194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7"/>
    </row>
    <row r="11" spans="1:26">
      <c r="A11" s="186"/>
      <c r="B11" s="186"/>
      <c r="C11" s="183"/>
      <c r="D11" s="128" t="s">
        <v>14</v>
      </c>
      <c r="E11" s="4" t="s">
        <v>14</v>
      </c>
      <c r="F11" s="183"/>
      <c r="G11" s="128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86"/>
      <c r="B12" s="187"/>
      <c r="C12" s="184"/>
      <c r="D12" s="129"/>
      <c r="E12" s="5" t="s">
        <v>2</v>
      </c>
      <c r="F12" s="184"/>
      <c r="G12" s="129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184</v>
      </c>
      <c r="E6" s="4" t="s">
        <v>180</v>
      </c>
      <c r="F6" s="183"/>
      <c r="G6" s="4" t="s">
        <v>184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24"/>
      <c r="E9" s="124"/>
      <c r="F9" s="182" t="s">
        <v>15</v>
      </c>
      <c r="G9" s="124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Z9" s="57"/>
    </row>
    <row r="10" spans="1:26">
      <c r="A10" s="186"/>
      <c r="B10" s="186"/>
      <c r="C10" s="183"/>
      <c r="D10" s="125" t="s">
        <v>185</v>
      </c>
      <c r="E10" s="125" t="s">
        <v>181</v>
      </c>
      <c r="F10" s="183"/>
      <c r="G10" s="125" t="s">
        <v>185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Z10" s="57"/>
    </row>
    <row r="11" spans="1:26">
      <c r="A11" s="186"/>
      <c r="B11" s="186"/>
      <c r="C11" s="183"/>
      <c r="D11" s="125" t="s">
        <v>14</v>
      </c>
      <c r="E11" s="4" t="s">
        <v>14</v>
      </c>
      <c r="F11" s="183"/>
      <c r="G11" s="125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6"/>
      <c r="B12" s="187"/>
      <c r="C12" s="184"/>
      <c r="D12" s="126"/>
      <c r="E12" s="5" t="s">
        <v>2</v>
      </c>
      <c r="F12" s="184"/>
      <c r="G12" s="126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D41" sqref="D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336</v>
      </c>
      <c r="F1" s="2"/>
      <c r="G1" s="2"/>
      <c r="H1" s="2"/>
      <c r="I1" s="2"/>
    </row>
    <row r="2" spans="1:26" ht="19.5" customHeight="1">
      <c r="E2" s="2" t="s">
        <v>337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334</v>
      </c>
      <c r="E6" s="4" t="s">
        <v>329</v>
      </c>
      <c r="F6" s="183"/>
      <c r="G6" s="4" t="s">
        <v>334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76"/>
      <c r="E9" s="176"/>
      <c r="F9" s="182" t="s">
        <v>15</v>
      </c>
      <c r="G9" s="176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6"/>
      <c r="Z9" s="57"/>
    </row>
    <row r="10" spans="1:26" ht="19.5">
      <c r="A10" s="186"/>
      <c r="B10" s="186"/>
      <c r="C10" s="183"/>
      <c r="D10" s="177" t="s">
        <v>335</v>
      </c>
      <c r="E10" s="177" t="s">
        <v>330</v>
      </c>
      <c r="F10" s="183"/>
      <c r="G10" s="177" t="s">
        <v>335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6"/>
      <c r="Z10" s="57"/>
    </row>
    <row r="11" spans="1:26">
      <c r="A11" s="186"/>
      <c r="B11" s="186"/>
      <c r="C11" s="183"/>
      <c r="D11" s="177" t="s">
        <v>14</v>
      </c>
      <c r="E11" s="4" t="s">
        <v>14</v>
      </c>
      <c r="F11" s="183"/>
      <c r="G11" s="177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6"/>
      <c r="B12" s="187"/>
      <c r="C12" s="184"/>
      <c r="D12" s="178"/>
      <c r="E12" s="5" t="s">
        <v>2</v>
      </c>
      <c r="F12" s="184"/>
      <c r="G12" s="178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6" ht="25.35" customHeight="1">
      <c r="A13" s="59">
        <v>1</v>
      </c>
      <c r="B13" s="59">
        <v>1</v>
      </c>
      <c r="C13" s="45" t="s">
        <v>333</v>
      </c>
      <c r="D13" s="65">
        <v>32838</v>
      </c>
      <c r="E13" s="63">
        <v>68855.399999999994</v>
      </c>
      <c r="F13" s="76">
        <f>(D13-E13)/E13</f>
        <v>-0.52308751383333763</v>
      </c>
      <c r="G13" s="65">
        <v>4349</v>
      </c>
      <c r="H13" s="63">
        <v>114</v>
      </c>
      <c r="I13" s="63">
        <f>G13/H13</f>
        <v>38.149122807017541</v>
      </c>
      <c r="J13" s="63">
        <v>12</v>
      </c>
      <c r="K13" s="63">
        <v>2</v>
      </c>
      <c r="L13" s="65">
        <v>125015</v>
      </c>
      <c r="M13" s="65">
        <v>17406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</row>
    <row r="14" spans="1:26" ht="25.35" customHeight="1">
      <c r="A14" s="59">
        <v>2</v>
      </c>
      <c r="B14" s="59" t="s">
        <v>56</v>
      </c>
      <c r="C14" s="45" t="s">
        <v>340</v>
      </c>
      <c r="D14" s="65">
        <v>22486</v>
      </c>
      <c r="E14" s="63" t="s">
        <v>30</v>
      </c>
      <c r="F14" s="63" t="s">
        <v>30</v>
      </c>
      <c r="G14" s="65">
        <v>4437</v>
      </c>
      <c r="H14" s="63" t="s">
        <v>30</v>
      </c>
      <c r="I14" s="63" t="s">
        <v>30</v>
      </c>
      <c r="J14" s="63">
        <v>19</v>
      </c>
      <c r="K14" s="63">
        <v>1</v>
      </c>
      <c r="L14" s="65">
        <v>23450</v>
      </c>
      <c r="M14" s="65">
        <v>4617</v>
      </c>
      <c r="N14" s="61">
        <v>44512</v>
      </c>
      <c r="O14" s="77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</row>
    <row r="15" spans="1:26" ht="25.35" customHeight="1">
      <c r="A15" s="59">
        <v>3</v>
      </c>
      <c r="B15" s="59">
        <v>3</v>
      </c>
      <c r="C15" s="45" t="s">
        <v>304</v>
      </c>
      <c r="D15" s="65">
        <v>14412.87</v>
      </c>
      <c r="E15" s="63">
        <v>18751.57</v>
      </c>
      <c r="F15" s="76">
        <f>(D15-E15)/E15</f>
        <v>-0.23137795928554244</v>
      </c>
      <c r="G15" s="65">
        <v>2699</v>
      </c>
      <c r="H15" s="63">
        <v>67</v>
      </c>
      <c r="I15" s="63">
        <f t="shared" ref="I15:I22" si="0">G15/H15</f>
        <v>40.28358208955224</v>
      </c>
      <c r="J15" s="63">
        <v>10</v>
      </c>
      <c r="K15" s="63">
        <v>6</v>
      </c>
      <c r="L15" s="65">
        <v>236730</v>
      </c>
      <c r="M15" s="65">
        <v>47151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338</v>
      </c>
      <c r="D16" s="65">
        <v>13335.04</v>
      </c>
      <c r="E16" s="63" t="s">
        <v>30</v>
      </c>
      <c r="F16" s="63" t="s">
        <v>30</v>
      </c>
      <c r="G16" s="65">
        <v>2057</v>
      </c>
      <c r="H16" s="63">
        <v>77</v>
      </c>
      <c r="I16" s="63">
        <f t="shared" si="0"/>
        <v>26.714285714285715</v>
      </c>
      <c r="J16" s="63">
        <v>17</v>
      </c>
      <c r="K16" s="63">
        <v>1</v>
      </c>
      <c r="L16" s="65">
        <v>13827</v>
      </c>
      <c r="M16" s="65">
        <v>2131</v>
      </c>
      <c r="N16" s="61">
        <v>44512</v>
      </c>
      <c r="O16" s="60" t="s">
        <v>33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</row>
    <row r="17" spans="1:26" ht="25.35" customHeight="1">
      <c r="A17" s="59">
        <v>5</v>
      </c>
      <c r="B17" s="59">
        <v>2</v>
      </c>
      <c r="C17" s="45" t="s">
        <v>326</v>
      </c>
      <c r="D17" s="65">
        <v>12577.77</v>
      </c>
      <c r="E17" s="63">
        <v>21409.81</v>
      </c>
      <c r="F17" s="76">
        <f t="shared" ref="F17:F23" si="1">(D17-E17)/E17</f>
        <v>-0.41252304434275688</v>
      </c>
      <c r="G17" s="65">
        <v>2514</v>
      </c>
      <c r="H17" s="63">
        <v>67</v>
      </c>
      <c r="I17" s="63">
        <f t="shared" si="0"/>
        <v>37.522388059701491</v>
      </c>
      <c r="J17" s="63">
        <v>11</v>
      </c>
      <c r="K17" s="63">
        <v>3</v>
      </c>
      <c r="L17" s="65">
        <v>77423</v>
      </c>
      <c r="M17" s="65">
        <v>16188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</row>
    <row r="18" spans="1:26" ht="25.35" customHeight="1">
      <c r="A18" s="59">
        <v>6</v>
      </c>
      <c r="B18" s="59">
        <v>6</v>
      </c>
      <c r="C18" s="45" t="s">
        <v>291</v>
      </c>
      <c r="D18" s="65">
        <v>12149.66</v>
      </c>
      <c r="E18" s="63">
        <v>15305.69</v>
      </c>
      <c r="F18" s="76">
        <f t="shared" si="1"/>
        <v>-0.2061997858312824</v>
      </c>
      <c r="G18" s="65">
        <v>1787</v>
      </c>
      <c r="H18" s="63">
        <v>37</v>
      </c>
      <c r="I18" s="63">
        <f t="shared" si="0"/>
        <v>48.297297297297298</v>
      </c>
      <c r="J18" s="63">
        <v>7</v>
      </c>
      <c r="K18" s="63">
        <v>7</v>
      </c>
      <c r="L18" s="65">
        <v>393111</v>
      </c>
      <c r="M18" s="65">
        <v>58132</v>
      </c>
      <c r="N18" s="61">
        <v>44470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</row>
    <row r="19" spans="1:26" ht="25.35" customHeight="1">
      <c r="A19" s="59">
        <v>7</v>
      </c>
      <c r="B19" s="59">
        <v>5</v>
      </c>
      <c r="C19" s="45" t="s">
        <v>311</v>
      </c>
      <c r="D19" s="65">
        <v>10812.73</v>
      </c>
      <c r="E19" s="63">
        <v>16560.18</v>
      </c>
      <c r="F19" s="76">
        <f t="shared" si="1"/>
        <v>-0.34706446427514681</v>
      </c>
      <c r="G19" s="65">
        <v>1629</v>
      </c>
      <c r="H19" s="63">
        <v>36</v>
      </c>
      <c r="I19" s="63">
        <f t="shared" si="0"/>
        <v>45.25</v>
      </c>
      <c r="J19" s="63">
        <v>9</v>
      </c>
      <c r="K19" s="63">
        <v>5</v>
      </c>
      <c r="L19" s="65">
        <v>316178.95</v>
      </c>
      <c r="M19" s="65">
        <v>45576</v>
      </c>
      <c r="N19" s="61">
        <v>44484</v>
      </c>
      <c r="O19" s="60" t="s">
        <v>64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</row>
    <row r="20" spans="1:26" ht="25.35" customHeight="1">
      <c r="A20" s="59">
        <v>8</v>
      </c>
      <c r="B20" s="59">
        <v>4</v>
      </c>
      <c r="C20" s="45" t="s">
        <v>325</v>
      </c>
      <c r="D20" s="65">
        <v>9447.02</v>
      </c>
      <c r="E20" s="63">
        <v>17384.759999999998</v>
      </c>
      <c r="F20" s="76">
        <f t="shared" si="1"/>
        <v>-0.45659186551899472</v>
      </c>
      <c r="G20" s="65">
        <v>1931</v>
      </c>
      <c r="H20" s="63">
        <v>67</v>
      </c>
      <c r="I20" s="63">
        <f t="shared" si="0"/>
        <v>28.82089552238806</v>
      </c>
      <c r="J20" s="63">
        <v>14</v>
      </c>
      <c r="K20" s="63">
        <v>2</v>
      </c>
      <c r="L20" s="65">
        <v>32341.46</v>
      </c>
      <c r="M20" s="65">
        <v>6804</v>
      </c>
      <c r="N20" s="61">
        <v>44505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</row>
    <row r="21" spans="1:26" ht="25.35" customHeight="1">
      <c r="A21" s="59">
        <v>9</v>
      </c>
      <c r="B21" s="107">
        <v>9</v>
      </c>
      <c r="C21" s="45" t="s">
        <v>277</v>
      </c>
      <c r="D21" s="65">
        <v>6282.94</v>
      </c>
      <c r="E21" s="63">
        <v>6989.58</v>
      </c>
      <c r="F21" s="76">
        <f t="shared" si="1"/>
        <v>-0.10109906460760165</v>
      </c>
      <c r="G21" s="65">
        <v>1112</v>
      </c>
      <c r="H21" s="63">
        <v>25</v>
      </c>
      <c r="I21" s="63">
        <f t="shared" si="0"/>
        <v>44.48</v>
      </c>
      <c r="J21" s="63">
        <v>6</v>
      </c>
      <c r="K21" s="63">
        <v>9</v>
      </c>
      <c r="L21" s="65">
        <v>114936</v>
      </c>
      <c r="M21" s="65">
        <v>20454</v>
      </c>
      <c r="N21" s="61">
        <v>44456</v>
      </c>
      <c r="O21" s="60" t="s">
        <v>276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6" ht="25.35" customHeight="1">
      <c r="A22" s="59">
        <v>10</v>
      </c>
      <c r="B22" s="93">
        <v>7</v>
      </c>
      <c r="C22" s="45" t="s">
        <v>274</v>
      </c>
      <c r="D22" s="65">
        <v>6147.14</v>
      </c>
      <c r="E22" s="63">
        <v>9762.61</v>
      </c>
      <c r="F22" s="76">
        <f t="shared" si="1"/>
        <v>-0.37033846481627353</v>
      </c>
      <c r="G22" s="65">
        <v>924</v>
      </c>
      <c r="H22" s="63">
        <v>18</v>
      </c>
      <c r="I22" s="63">
        <f t="shared" si="0"/>
        <v>51.333333333333336</v>
      </c>
      <c r="J22" s="63">
        <v>6</v>
      </c>
      <c r="K22" s="63">
        <v>9</v>
      </c>
      <c r="L22" s="65">
        <v>436260.99</v>
      </c>
      <c r="M22" s="65">
        <v>65226</v>
      </c>
      <c r="N22" s="61">
        <v>44456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140489.17000000001</v>
      </c>
      <c r="E23" s="58">
        <f t="shared" ref="E23:G23" si="2">SUM(E13:E22)</f>
        <v>175019.59999999998</v>
      </c>
      <c r="F23" s="108">
        <f t="shared" si="1"/>
        <v>-0.19729464585680673</v>
      </c>
      <c r="G23" s="58">
        <f t="shared" si="2"/>
        <v>23439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45" t="s">
        <v>275</v>
      </c>
      <c r="D25" s="65">
        <v>6145.12</v>
      </c>
      <c r="E25" s="63">
        <v>9025.14</v>
      </c>
      <c r="F25" s="76">
        <f>(D25-E25)/E25</f>
        <v>-0.31911083927783945</v>
      </c>
      <c r="G25" s="65">
        <v>1242</v>
      </c>
      <c r="H25" s="63">
        <v>33</v>
      </c>
      <c r="I25" s="63">
        <f t="shared" ref="I25:I31" si="3">G25/H25</f>
        <v>37.636363636363633</v>
      </c>
      <c r="J25" s="63">
        <v>9</v>
      </c>
      <c r="K25" s="63">
        <v>9</v>
      </c>
      <c r="L25" s="65">
        <v>232543</v>
      </c>
      <c r="M25" s="65">
        <v>47455</v>
      </c>
      <c r="N25" s="61">
        <v>44456</v>
      </c>
      <c r="O25" s="60" t="s">
        <v>47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6" ht="25.35" customHeight="1">
      <c r="A26" s="59">
        <v>12</v>
      </c>
      <c r="B26" s="93" t="s">
        <v>56</v>
      </c>
      <c r="C26" s="45" t="s">
        <v>341</v>
      </c>
      <c r="D26" s="65">
        <v>5593.7</v>
      </c>
      <c r="E26" s="63" t="s">
        <v>30</v>
      </c>
      <c r="F26" s="63" t="s">
        <v>30</v>
      </c>
      <c r="G26" s="65">
        <v>872</v>
      </c>
      <c r="H26" s="63">
        <v>24</v>
      </c>
      <c r="I26" s="63">
        <f t="shared" si="3"/>
        <v>36.333333333333336</v>
      </c>
      <c r="J26" s="63">
        <v>9</v>
      </c>
      <c r="K26" s="63">
        <v>1</v>
      </c>
      <c r="L26" s="65">
        <v>5593.7</v>
      </c>
      <c r="M26" s="65">
        <v>872</v>
      </c>
      <c r="N26" s="61">
        <v>44512</v>
      </c>
      <c r="O26" s="60" t="s">
        <v>49</v>
      </c>
      <c r="P26" s="57"/>
      <c r="Q26" s="88"/>
      <c r="R26" s="88"/>
      <c r="S26" s="88"/>
      <c r="T26" s="88"/>
      <c r="U26" s="89"/>
      <c r="V26" s="89"/>
      <c r="W26" s="90"/>
      <c r="X26" s="90"/>
      <c r="Y26" s="89"/>
      <c r="Z26" s="56"/>
    </row>
    <row r="27" spans="1:26" ht="25.35" customHeight="1">
      <c r="A27" s="59">
        <v>13</v>
      </c>
      <c r="B27" s="93" t="s">
        <v>56</v>
      </c>
      <c r="C27" s="45" t="s">
        <v>339</v>
      </c>
      <c r="D27" s="65">
        <v>3704.16</v>
      </c>
      <c r="E27" s="63" t="s">
        <v>30</v>
      </c>
      <c r="F27" s="63" t="s">
        <v>30</v>
      </c>
      <c r="G27" s="65">
        <v>714</v>
      </c>
      <c r="H27" s="63">
        <v>52</v>
      </c>
      <c r="I27" s="63">
        <f t="shared" si="3"/>
        <v>13.73076923076923</v>
      </c>
      <c r="J27" s="63">
        <v>18</v>
      </c>
      <c r="K27" s="63">
        <v>1</v>
      </c>
      <c r="L27" s="65">
        <v>4214</v>
      </c>
      <c r="M27" s="65">
        <v>854</v>
      </c>
      <c r="N27" s="61">
        <v>44512</v>
      </c>
      <c r="O27" s="77" t="s">
        <v>33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5.35" customHeight="1">
      <c r="A28" s="59">
        <v>14</v>
      </c>
      <c r="B28" s="59">
        <v>11</v>
      </c>
      <c r="C28" s="45" t="s">
        <v>327</v>
      </c>
      <c r="D28" s="65">
        <v>2675.59</v>
      </c>
      <c r="E28" s="63">
        <v>5306.91</v>
      </c>
      <c r="F28" s="76">
        <f t="shared" ref="F28:F33" si="4">(D28-E28)/E28</f>
        <v>-0.49582902291540648</v>
      </c>
      <c r="G28" s="65">
        <v>397</v>
      </c>
      <c r="H28" s="63">
        <v>12</v>
      </c>
      <c r="I28" s="63">
        <f t="shared" si="3"/>
        <v>33.083333333333336</v>
      </c>
      <c r="J28" s="63">
        <v>6</v>
      </c>
      <c r="K28" s="63">
        <v>3</v>
      </c>
      <c r="L28" s="65">
        <v>35696</v>
      </c>
      <c r="M28" s="65">
        <v>5390</v>
      </c>
      <c r="N28" s="61">
        <v>44498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6" ht="25.35" customHeight="1">
      <c r="A29" s="59">
        <v>15</v>
      </c>
      <c r="B29" s="59">
        <v>10</v>
      </c>
      <c r="C29" s="45" t="s">
        <v>318</v>
      </c>
      <c r="D29" s="65">
        <v>1669.41</v>
      </c>
      <c r="E29" s="63">
        <v>5355.77</v>
      </c>
      <c r="F29" s="76">
        <f t="shared" si="4"/>
        <v>-0.68829692089092709</v>
      </c>
      <c r="G29" s="65">
        <v>241</v>
      </c>
      <c r="H29" s="63">
        <v>10</v>
      </c>
      <c r="I29" s="63">
        <f t="shared" si="3"/>
        <v>24.1</v>
      </c>
      <c r="J29" s="63">
        <v>7</v>
      </c>
      <c r="K29" s="63">
        <v>4</v>
      </c>
      <c r="L29" s="65">
        <v>54323</v>
      </c>
      <c r="M29" s="65">
        <v>8499</v>
      </c>
      <c r="N29" s="61">
        <v>44491</v>
      </c>
      <c r="O29" s="60" t="s">
        <v>47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</row>
    <row r="30" spans="1:26" ht="25.35" customHeight="1">
      <c r="A30" s="59">
        <v>16</v>
      </c>
      <c r="B30" s="59">
        <v>12</v>
      </c>
      <c r="C30" s="45" t="s">
        <v>319</v>
      </c>
      <c r="D30" s="65">
        <v>1651.56</v>
      </c>
      <c r="E30" s="63">
        <v>2701.51</v>
      </c>
      <c r="F30" s="76">
        <f t="shared" si="4"/>
        <v>-0.38865301257444917</v>
      </c>
      <c r="G30" s="65">
        <v>260</v>
      </c>
      <c r="H30" s="63">
        <v>11</v>
      </c>
      <c r="I30" s="63">
        <f t="shared" si="3"/>
        <v>23.636363636363637</v>
      </c>
      <c r="J30" s="63">
        <v>7</v>
      </c>
      <c r="K30" s="63">
        <v>4</v>
      </c>
      <c r="L30" s="65">
        <v>36025</v>
      </c>
      <c r="M30" s="65">
        <v>5757</v>
      </c>
      <c r="N30" s="61">
        <v>44491</v>
      </c>
      <c r="O30" s="60" t="s">
        <v>33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13</v>
      </c>
      <c r="C31" s="45" t="s">
        <v>310</v>
      </c>
      <c r="D31" s="65">
        <v>522.45000000000005</v>
      </c>
      <c r="E31" s="63">
        <v>986.27</v>
      </c>
      <c r="F31" s="76">
        <f t="shared" si="4"/>
        <v>-0.47027690186257309</v>
      </c>
      <c r="G31" s="65">
        <v>74</v>
      </c>
      <c r="H31" s="63">
        <v>3</v>
      </c>
      <c r="I31" s="63">
        <f t="shared" si="3"/>
        <v>24.666666666666668</v>
      </c>
      <c r="J31" s="63">
        <v>1</v>
      </c>
      <c r="K31" s="63">
        <v>5</v>
      </c>
      <c r="L31" s="65">
        <v>30088</v>
      </c>
      <c r="M31" s="65">
        <v>4830</v>
      </c>
      <c r="N31" s="61">
        <v>44484</v>
      </c>
      <c r="O31" s="60" t="s">
        <v>32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</row>
    <row r="32" spans="1:26" ht="25.35" customHeight="1">
      <c r="A32" s="59">
        <v>18</v>
      </c>
      <c r="B32" s="59">
        <v>17</v>
      </c>
      <c r="C32" s="64" t="s">
        <v>101</v>
      </c>
      <c r="D32" s="65">
        <v>303</v>
      </c>
      <c r="E32" s="65">
        <v>132</v>
      </c>
      <c r="F32" s="76">
        <f t="shared" si="4"/>
        <v>1.2954545454545454</v>
      </c>
      <c r="G32" s="65">
        <v>52</v>
      </c>
      <c r="H32" s="63" t="s">
        <v>30</v>
      </c>
      <c r="I32" s="63" t="s">
        <v>30</v>
      </c>
      <c r="J32" s="63">
        <v>1</v>
      </c>
      <c r="K32" s="63">
        <v>24</v>
      </c>
      <c r="L32" s="65">
        <v>16035.05</v>
      </c>
      <c r="M32" s="65">
        <v>2871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</row>
    <row r="33" spans="1:26" ht="25.35" customHeight="1">
      <c r="A33" s="59">
        <v>19</v>
      </c>
      <c r="B33" s="59">
        <v>15</v>
      </c>
      <c r="C33" s="45" t="s">
        <v>317</v>
      </c>
      <c r="D33" s="65">
        <v>160</v>
      </c>
      <c r="E33" s="63">
        <v>484.73</v>
      </c>
      <c r="F33" s="76">
        <f t="shared" si="4"/>
        <v>-0.66991933653786651</v>
      </c>
      <c r="G33" s="65">
        <v>25</v>
      </c>
      <c r="H33" s="63">
        <v>3</v>
      </c>
      <c r="I33" s="63">
        <f>G33/H33</f>
        <v>8.3333333333333339</v>
      </c>
      <c r="J33" s="63">
        <v>2</v>
      </c>
      <c r="K33" s="63">
        <v>4</v>
      </c>
      <c r="L33" s="65">
        <v>11363.89</v>
      </c>
      <c r="M33" s="65">
        <v>1839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66" t="s">
        <v>30</v>
      </c>
      <c r="C34" s="45" t="s">
        <v>286</v>
      </c>
      <c r="D34" s="65">
        <v>153.1</v>
      </c>
      <c r="E34" s="63" t="s">
        <v>30</v>
      </c>
      <c r="F34" s="63" t="s">
        <v>30</v>
      </c>
      <c r="G34" s="65">
        <v>50</v>
      </c>
      <c r="H34" s="63">
        <v>1</v>
      </c>
      <c r="I34" s="63">
        <f>G34/H34</f>
        <v>50</v>
      </c>
      <c r="J34" s="63">
        <v>1</v>
      </c>
      <c r="K34" s="63">
        <v>7</v>
      </c>
      <c r="L34" s="65">
        <v>45319.96</v>
      </c>
      <c r="M34" s="65">
        <v>9563</v>
      </c>
      <c r="N34" s="61">
        <v>44470</v>
      </c>
      <c r="O34" s="60" t="s">
        <v>27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163067.26000000004</v>
      </c>
      <c r="E35" s="58">
        <f t="shared" ref="E35:G35" si="5">SUM(E23:E34)</f>
        <v>199011.93</v>
      </c>
      <c r="F35" s="108">
        <f t="shared" ref="F35" si="6">(D35-E35)/E35</f>
        <v>-0.18061565454895068</v>
      </c>
      <c r="G35" s="58">
        <f t="shared" si="5"/>
        <v>27366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19</v>
      </c>
      <c r="C37" s="45" t="s">
        <v>312</v>
      </c>
      <c r="D37" s="65">
        <v>108</v>
      </c>
      <c r="E37" s="63">
        <v>74</v>
      </c>
      <c r="F37" s="76">
        <f>(D37-E37)/E37</f>
        <v>0.45945945945945948</v>
      </c>
      <c r="G37" s="65">
        <v>19</v>
      </c>
      <c r="H37" s="63" t="s">
        <v>30</v>
      </c>
      <c r="I37" s="63" t="s">
        <v>30</v>
      </c>
      <c r="J37" s="63">
        <v>1</v>
      </c>
      <c r="K37" s="63">
        <v>4</v>
      </c>
      <c r="L37" s="65">
        <v>1203.81</v>
      </c>
      <c r="M37" s="65">
        <v>230</v>
      </c>
      <c r="N37" s="61">
        <v>44484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89"/>
      <c r="Y37" s="90"/>
      <c r="Z37" s="90"/>
    </row>
    <row r="38" spans="1:26" ht="25.35" customHeight="1">
      <c r="A38" s="59">
        <v>22</v>
      </c>
      <c r="B38" s="66" t="s">
        <v>30</v>
      </c>
      <c r="C38" s="45" t="s">
        <v>257</v>
      </c>
      <c r="D38" s="65">
        <v>35.5</v>
      </c>
      <c r="E38" s="63" t="s">
        <v>30</v>
      </c>
      <c r="F38" s="63" t="s">
        <v>30</v>
      </c>
      <c r="G38" s="65">
        <v>116</v>
      </c>
      <c r="H38" s="63">
        <v>4</v>
      </c>
      <c r="I38" s="63">
        <f>G38/H38</f>
        <v>29</v>
      </c>
      <c r="J38" s="63">
        <v>1</v>
      </c>
      <c r="K38" s="63" t="s">
        <v>30</v>
      </c>
      <c r="L38" s="65">
        <v>25035.360000000001</v>
      </c>
      <c r="M38" s="65">
        <v>5619</v>
      </c>
      <c r="N38" s="61">
        <v>44442</v>
      </c>
      <c r="O38" s="60" t="s">
        <v>258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59">
        <v>23</v>
      </c>
      <c r="B39" s="66" t="s">
        <v>30</v>
      </c>
      <c r="C39" s="116" t="s">
        <v>159</v>
      </c>
      <c r="D39" s="65">
        <v>30</v>
      </c>
      <c r="E39" s="63" t="s">
        <v>30</v>
      </c>
      <c r="F39" s="76" t="s">
        <v>30</v>
      </c>
      <c r="G39" s="65">
        <v>6</v>
      </c>
      <c r="H39" s="63">
        <v>1</v>
      </c>
      <c r="I39" s="63">
        <f>G39/H39</f>
        <v>6</v>
      </c>
      <c r="J39" s="63">
        <v>1</v>
      </c>
      <c r="K39" s="63" t="s">
        <v>30</v>
      </c>
      <c r="L39" s="65">
        <v>48977.85</v>
      </c>
      <c r="M39" s="65">
        <v>11022</v>
      </c>
      <c r="N39" s="61">
        <v>44372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6" ht="25.35" customHeight="1">
      <c r="A40" s="59">
        <v>24</v>
      </c>
      <c r="B40" s="59">
        <v>14</v>
      </c>
      <c r="C40" s="45" t="s">
        <v>301</v>
      </c>
      <c r="D40" s="65">
        <v>25</v>
      </c>
      <c r="E40" s="63">
        <v>859.2</v>
      </c>
      <c r="F40" s="76">
        <f>(D40-E40)/E40</f>
        <v>-0.97090316573556801</v>
      </c>
      <c r="G40" s="65">
        <v>10</v>
      </c>
      <c r="H40" s="63">
        <v>1</v>
      </c>
      <c r="I40" s="63">
        <f>G40/H40</f>
        <v>10</v>
      </c>
      <c r="J40" s="63">
        <v>1</v>
      </c>
      <c r="K40" s="63">
        <v>5</v>
      </c>
      <c r="L40" s="65">
        <v>13923.48</v>
      </c>
      <c r="M40" s="65">
        <v>2522</v>
      </c>
      <c r="N40" s="61">
        <v>44477</v>
      </c>
      <c r="O40" s="60" t="s">
        <v>37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6" ht="25.35" customHeight="1">
      <c r="A41" s="16"/>
      <c r="B41" s="16"/>
      <c r="C41" s="39" t="s">
        <v>105</v>
      </c>
      <c r="D41" s="58">
        <f>SUM(D35:D40)</f>
        <v>163265.76000000004</v>
      </c>
      <c r="E41" s="58">
        <f>SUM(E35:E40)</f>
        <v>199945.13</v>
      </c>
      <c r="F41" s="108">
        <f>(D41-E41)/E41</f>
        <v>-0.18344717873348537</v>
      </c>
      <c r="G41" s="58">
        <f>SUM(G35:G40)</f>
        <v>27517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180</v>
      </c>
      <c r="E6" s="4" t="s">
        <v>167</v>
      </c>
      <c r="F6" s="183"/>
      <c r="G6" s="4" t="s">
        <v>180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20"/>
      <c r="E9" s="120"/>
      <c r="F9" s="182" t="s">
        <v>15</v>
      </c>
      <c r="G9" s="120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Z9" s="57"/>
    </row>
    <row r="10" spans="1:26">
      <c r="A10" s="186"/>
      <c r="B10" s="186"/>
      <c r="C10" s="183"/>
      <c r="D10" s="121" t="s">
        <v>181</v>
      </c>
      <c r="E10" s="121" t="s">
        <v>168</v>
      </c>
      <c r="F10" s="183"/>
      <c r="G10" s="121" t="s">
        <v>181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Z10" s="57"/>
    </row>
    <row r="11" spans="1:26">
      <c r="A11" s="186"/>
      <c r="B11" s="186"/>
      <c r="C11" s="183"/>
      <c r="D11" s="121" t="s">
        <v>14</v>
      </c>
      <c r="E11" s="4" t="s">
        <v>14</v>
      </c>
      <c r="F11" s="183"/>
      <c r="G11" s="121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6"/>
      <c r="B12" s="187"/>
      <c r="C12" s="184"/>
      <c r="D12" s="122"/>
      <c r="E12" s="5" t="s">
        <v>2</v>
      </c>
      <c r="F12" s="184"/>
      <c r="G12" s="122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167</v>
      </c>
      <c r="E6" s="4" t="s">
        <v>154</v>
      </c>
      <c r="F6" s="183"/>
      <c r="G6" s="4" t="s">
        <v>167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17"/>
      <c r="E9" s="117"/>
      <c r="F9" s="182" t="s">
        <v>15</v>
      </c>
      <c r="G9" s="117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Z9" s="57"/>
    </row>
    <row r="10" spans="1:26">
      <c r="A10" s="186"/>
      <c r="B10" s="186"/>
      <c r="C10" s="183"/>
      <c r="D10" s="118" t="s">
        <v>168</v>
      </c>
      <c r="E10" s="118" t="s">
        <v>155</v>
      </c>
      <c r="F10" s="183"/>
      <c r="G10" s="118" t="s">
        <v>168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Z10" s="57"/>
    </row>
    <row r="11" spans="1:26">
      <c r="A11" s="186"/>
      <c r="B11" s="186"/>
      <c r="C11" s="183"/>
      <c r="D11" s="118" t="s">
        <v>14</v>
      </c>
      <c r="E11" s="4" t="s">
        <v>14</v>
      </c>
      <c r="F11" s="183"/>
      <c r="G11" s="118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6"/>
      <c r="B12" s="187"/>
      <c r="C12" s="184"/>
      <c r="D12" s="119"/>
      <c r="E12" s="5" t="s">
        <v>2</v>
      </c>
      <c r="F12" s="184"/>
      <c r="G12" s="119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154</v>
      </c>
      <c r="E6" s="4" t="s">
        <v>150</v>
      </c>
      <c r="F6" s="183"/>
      <c r="G6" s="4" t="s">
        <v>154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12"/>
      <c r="E9" s="112"/>
      <c r="F9" s="182" t="s">
        <v>15</v>
      </c>
      <c r="G9" s="112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Z9" s="57"/>
    </row>
    <row r="10" spans="1:26">
      <c r="A10" s="186"/>
      <c r="B10" s="186"/>
      <c r="C10" s="183"/>
      <c r="D10" s="113" t="s">
        <v>155</v>
      </c>
      <c r="E10" s="113" t="s">
        <v>151</v>
      </c>
      <c r="F10" s="183"/>
      <c r="G10" s="113" t="s">
        <v>155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Z10" s="57"/>
    </row>
    <row r="11" spans="1:26">
      <c r="A11" s="186"/>
      <c r="B11" s="186"/>
      <c r="C11" s="183"/>
      <c r="D11" s="113" t="s">
        <v>14</v>
      </c>
      <c r="E11" s="4" t="s">
        <v>14</v>
      </c>
      <c r="F11" s="183"/>
      <c r="G11" s="113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6"/>
      <c r="B12" s="187"/>
      <c r="C12" s="184"/>
      <c r="D12" s="114"/>
      <c r="E12" s="5" t="s">
        <v>2</v>
      </c>
      <c r="F12" s="184"/>
      <c r="G12" s="114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150</v>
      </c>
      <c r="E6" s="4" t="s">
        <v>132</v>
      </c>
      <c r="F6" s="183"/>
      <c r="G6" s="4" t="s">
        <v>150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09"/>
      <c r="E9" s="109"/>
      <c r="F9" s="182" t="s">
        <v>15</v>
      </c>
      <c r="G9" s="109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Z9" s="57"/>
    </row>
    <row r="10" spans="1:26">
      <c r="A10" s="186"/>
      <c r="B10" s="186"/>
      <c r="C10" s="183"/>
      <c r="D10" s="110" t="s">
        <v>151</v>
      </c>
      <c r="E10" s="110" t="s">
        <v>133</v>
      </c>
      <c r="F10" s="183"/>
      <c r="G10" s="110" t="s">
        <v>151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Z10" s="57"/>
    </row>
    <row r="11" spans="1:26">
      <c r="A11" s="186"/>
      <c r="B11" s="186"/>
      <c r="C11" s="183"/>
      <c r="D11" s="110" t="s">
        <v>14</v>
      </c>
      <c r="E11" s="4" t="s">
        <v>14</v>
      </c>
      <c r="F11" s="183"/>
      <c r="G11" s="110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6"/>
      <c r="B12" s="187"/>
      <c r="C12" s="184"/>
      <c r="D12" s="111"/>
      <c r="E12" s="5" t="s">
        <v>2</v>
      </c>
      <c r="F12" s="184"/>
      <c r="G12" s="111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132</v>
      </c>
      <c r="E6" s="4" t="s">
        <v>119</v>
      </c>
      <c r="F6" s="183"/>
      <c r="G6" s="4" t="s">
        <v>132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01"/>
      <c r="E9" s="101"/>
      <c r="F9" s="182" t="s">
        <v>15</v>
      </c>
      <c r="G9" s="101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7"/>
      <c r="Y9" s="56"/>
    </row>
    <row r="10" spans="1:26">
      <c r="A10" s="186"/>
      <c r="B10" s="186"/>
      <c r="C10" s="183"/>
      <c r="D10" s="102" t="s">
        <v>133</v>
      </c>
      <c r="E10" s="102" t="s">
        <v>120</v>
      </c>
      <c r="F10" s="183"/>
      <c r="G10" s="102" t="s">
        <v>133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7"/>
      <c r="Y10" s="56"/>
    </row>
    <row r="11" spans="1:26">
      <c r="A11" s="186"/>
      <c r="B11" s="186"/>
      <c r="C11" s="183"/>
      <c r="D11" s="102" t="s">
        <v>14</v>
      </c>
      <c r="E11" s="4" t="s">
        <v>14</v>
      </c>
      <c r="F11" s="183"/>
      <c r="G11" s="102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86"/>
      <c r="B12" s="187"/>
      <c r="C12" s="184"/>
      <c r="D12" s="103"/>
      <c r="E12" s="5" t="s">
        <v>2</v>
      </c>
      <c r="F12" s="184"/>
      <c r="G12" s="103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119</v>
      </c>
      <c r="E6" s="4" t="s">
        <v>106</v>
      </c>
      <c r="F6" s="183"/>
      <c r="G6" s="4" t="s">
        <v>119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98"/>
      <c r="E9" s="98"/>
      <c r="F9" s="182" t="s">
        <v>15</v>
      </c>
      <c r="G9" s="98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7"/>
    </row>
    <row r="10" spans="1:26">
      <c r="A10" s="186"/>
      <c r="B10" s="186"/>
      <c r="C10" s="183"/>
      <c r="D10" s="99" t="s">
        <v>120</v>
      </c>
      <c r="E10" s="99" t="s">
        <v>107</v>
      </c>
      <c r="F10" s="183"/>
      <c r="G10" s="99" t="s">
        <v>120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7"/>
    </row>
    <row r="11" spans="1:26">
      <c r="A11" s="186"/>
      <c r="B11" s="186"/>
      <c r="C11" s="183"/>
      <c r="D11" s="99" t="s">
        <v>14</v>
      </c>
      <c r="E11" s="4" t="s">
        <v>14</v>
      </c>
      <c r="F11" s="183"/>
      <c r="G11" s="99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86"/>
      <c r="B12" s="187"/>
      <c r="C12" s="184"/>
      <c r="D12" s="100"/>
      <c r="E12" s="5" t="s">
        <v>2</v>
      </c>
      <c r="F12" s="184"/>
      <c r="G12" s="100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106</v>
      </c>
      <c r="E6" s="4" t="s">
        <v>91</v>
      </c>
      <c r="F6" s="183"/>
      <c r="G6" s="4" t="s">
        <v>106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94"/>
      <c r="E9" s="94"/>
      <c r="F9" s="182" t="s">
        <v>15</v>
      </c>
      <c r="G9" s="94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7"/>
      <c r="Y9" s="56"/>
    </row>
    <row r="10" spans="1:26">
      <c r="A10" s="186"/>
      <c r="B10" s="186"/>
      <c r="C10" s="183"/>
      <c r="D10" s="95" t="s">
        <v>107</v>
      </c>
      <c r="E10" s="95" t="s">
        <v>92</v>
      </c>
      <c r="F10" s="183"/>
      <c r="G10" s="95" t="s">
        <v>107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7"/>
      <c r="Y10" s="56"/>
    </row>
    <row r="11" spans="1:26">
      <c r="A11" s="186"/>
      <c r="B11" s="186"/>
      <c r="C11" s="183"/>
      <c r="D11" s="95" t="s">
        <v>14</v>
      </c>
      <c r="E11" s="4" t="s">
        <v>14</v>
      </c>
      <c r="F11" s="183"/>
      <c r="G11" s="95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86"/>
      <c r="B12" s="187"/>
      <c r="C12" s="184"/>
      <c r="D12" s="96"/>
      <c r="E12" s="5" t="s">
        <v>2</v>
      </c>
      <c r="F12" s="184"/>
      <c r="G12" s="96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91</v>
      </c>
      <c r="E6" s="4" t="s">
        <v>80</v>
      </c>
      <c r="F6" s="183"/>
      <c r="G6" s="4" t="s">
        <v>91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85"/>
      <c r="E9" s="85"/>
      <c r="F9" s="182" t="s">
        <v>15</v>
      </c>
      <c r="G9" s="85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Z9" s="57"/>
    </row>
    <row r="10" spans="1:26">
      <c r="A10" s="186"/>
      <c r="B10" s="186"/>
      <c r="C10" s="183"/>
      <c r="D10" s="86" t="s">
        <v>92</v>
      </c>
      <c r="E10" s="86" t="s">
        <v>81</v>
      </c>
      <c r="F10" s="183"/>
      <c r="G10" s="86" t="s">
        <v>92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Z10" s="57"/>
    </row>
    <row r="11" spans="1:26">
      <c r="A11" s="186"/>
      <c r="B11" s="186"/>
      <c r="C11" s="183"/>
      <c r="D11" s="86" t="s">
        <v>14</v>
      </c>
      <c r="E11" s="4" t="s">
        <v>14</v>
      </c>
      <c r="F11" s="183"/>
      <c r="G11" s="86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6"/>
      <c r="B12" s="187"/>
      <c r="C12" s="184"/>
      <c r="D12" s="87"/>
      <c r="E12" s="5" t="s">
        <v>2</v>
      </c>
      <c r="F12" s="184"/>
      <c r="G12" s="87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80</v>
      </c>
      <c r="E6" s="4" t="s">
        <v>69</v>
      </c>
      <c r="F6" s="183"/>
      <c r="G6" s="4" t="s">
        <v>80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72"/>
      <c r="E9" s="72"/>
      <c r="F9" s="182" t="s">
        <v>15</v>
      </c>
      <c r="G9" s="72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7"/>
    </row>
    <row r="10" spans="1:26">
      <c r="A10" s="186"/>
      <c r="B10" s="186"/>
      <c r="C10" s="183"/>
      <c r="D10" s="73" t="s">
        <v>81</v>
      </c>
      <c r="E10" s="73" t="s">
        <v>70</v>
      </c>
      <c r="F10" s="183"/>
      <c r="G10" s="73" t="s">
        <v>81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7"/>
    </row>
    <row r="11" spans="1:26">
      <c r="A11" s="186"/>
      <c r="B11" s="186"/>
      <c r="C11" s="183"/>
      <c r="D11" s="73" t="s">
        <v>14</v>
      </c>
      <c r="E11" s="4" t="s">
        <v>14</v>
      </c>
      <c r="F11" s="183"/>
      <c r="G11" s="73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86"/>
      <c r="B12" s="187"/>
      <c r="C12" s="184"/>
      <c r="D12" s="74"/>
      <c r="E12" s="5" t="s">
        <v>2</v>
      </c>
      <c r="F12" s="184"/>
      <c r="G12" s="74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69</v>
      </c>
      <c r="E6" s="4" t="s">
        <v>52</v>
      </c>
      <c r="F6" s="183"/>
      <c r="G6" s="4" t="s">
        <v>69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68"/>
      <c r="E9" s="68"/>
      <c r="F9" s="182" t="s">
        <v>15</v>
      </c>
      <c r="G9" s="68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7"/>
      <c r="X9" s="56"/>
      <c r="Y9" s="56"/>
    </row>
    <row r="10" spans="1:26" ht="19.5">
      <c r="A10" s="186"/>
      <c r="B10" s="186"/>
      <c r="C10" s="183"/>
      <c r="D10" s="69" t="s">
        <v>70</v>
      </c>
      <c r="E10" s="69" t="s">
        <v>53</v>
      </c>
      <c r="F10" s="183"/>
      <c r="G10" s="69" t="s">
        <v>70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7"/>
      <c r="X10" s="56"/>
      <c r="Y10" s="56"/>
    </row>
    <row r="11" spans="1:26">
      <c r="A11" s="186"/>
      <c r="B11" s="186"/>
      <c r="C11" s="183"/>
      <c r="D11" s="69" t="s">
        <v>14</v>
      </c>
      <c r="E11" s="4" t="s">
        <v>14</v>
      </c>
      <c r="F11" s="183"/>
      <c r="G11" s="69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86"/>
      <c r="B12" s="187"/>
      <c r="C12" s="184"/>
      <c r="D12" s="70"/>
      <c r="E12" s="5" t="s">
        <v>2</v>
      </c>
      <c r="F12" s="184"/>
      <c r="G12" s="70" t="s">
        <v>17</v>
      </c>
      <c r="H12" s="32"/>
      <c r="I12" s="184"/>
      <c r="J12" s="32"/>
      <c r="K12" s="32"/>
      <c r="L12" s="32"/>
      <c r="M12" s="32"/>
      <c r="N12" s="32"/>
      <c r="O12" s="184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D32" sqref="D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331</v>
      </c>
      <c r="F1" s="2"/>
      <c r="G1" s="2"/>
      <c r="H1" s="2"/>
      <c r="I1" s="2"/>
    </row>
    <row r="2" spans="1:26" ht="19.5" customHeight="1">
      <c r="E2" s="2" t="s">
        <v>332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329</v>
      </c>
      <c r="E6" s="4" t="s">
        <v>321</v>
      </c>
      <c r="F6" s="183"/>
      <c r="G6" s="4" t="s">
        <v>329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73"/>
      <c r="E9" s="173"/>
      <c r="F9" s="182" t="s">
        <v>15</v>
      </c>
      <c r="G9" s="173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7"/>
      <c r="Z9" s="56"/>
    </row>
    <row r="10" spans="1:26">
      <c r="A10" s="186"/>
      <c r="B10" s="186"/>
      <c r="C10" s="183"/>
      <c r="D10" s="174" t="s">
        <v>330</v>
      </c>
      <c r="E10" s="174" t="s">
        <v>322</v>
      </c>
      <c r="F10" s="183"/>
      <c r="G10" s="174" t="s">
        <v>330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7"/>
      <c r="Z10" s="56"/>
    </row>
    <row r="11" spans="1:26">
      <c r="A11" s="186"/>
      <c r="B11" s="186"/>
      <c r="C11" s="183"/>
      <c r="D11" s="174" t="s">
        <v>14</v>
      </c>
      <c r="E11" s="4" t="s">
        <v>14</v>
      </c>
      <c r="F11" s="183"/>
      <c r="G11" s="174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6"/>
      <c r="B12" s="187"/>
      <c r="C12" s="184"/>
      <c r="D12" s="175"/>
      <c r="E12" s="5" t="s">
        <v>2</v>
      </c>
      <c r="F12" s="184"/>
      <c r="G12" s="175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90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333</v>
      </c>
      <c r="D13" s="65">
        <v>68855.399999999994</v>
      </c>
      <c r="E13" s="63" t="s">
        <v>30</v>
      </c>
      <c r="F13" s="63" t="s">
        <v>30</v>
      </c>
      <c r="G13" s="65">
        <v>9535</v>
      </c>
      <c r="H13" s="63">
        <v>141</v>
      </c>
      <c r="I13" s="63">
        <f t="shared" ref="I13:I22" si="0">G13/H13</f>
        <v>67.62411347517731</v>
      </c>
      <c r="J13" s="63">
        <v>15</v>
      </c>
      <c r="K13" s="63">
        <v>1</v>
      </c>
      <c r="L13" s="65">
        <v>71312</v>
      </c>
      <c r="M13" s="65">
        <v>9920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4</v>
      </c>
      <c r="C14" s="45" t="s">
        <v>326</v>
      </c>
      <c r="D14" s="65">
        <v>21409.81</v>
      </c>
      <c r="E14" s="63">
        <v>15196.7</v>
      </c>
      <c r="F14" s="76">
        <f>(D14-E14)/E14</f>
        <v>0.40884599946040917</v>
      </c>
      <c r="G14" s="65">
        <v>4465</v>
      </c>
      <c r="H14" s="63">
        <v>101</v>
      </c>
      <c r="I14" s="63">
        <f t="shared" si="0"/>
        <v>44.207920792079207</v>
      </c>
      <c r="J14" s="63">
        <v>18</v>
      </c>
      <c r="K14" s="63">
        <v>2</v>
      </c>
      <c r="L14" s="65">
        <v>57943</v>
      </c>
      <c r="M14" s="65">
        <v>12050</v>
      </c>
      <c r="N14" s="61">
        <v>44498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304</v>
      </c>
      <c r="D15" s="65">
        <v>18751.57</v>
      </c>
      <c r="E15" s="63">
        <v>16667.939999999999</v>
      </c>
      <c r="F15" s="76">
        <f>(D15-E15)/E15</f>
        <v>0.12500824936974822</v>
      </c>
      <c r="G15" s="65">
        <v>3621</v>
      </c>
      <c r="H15" s="63">
        <v>79</v>
      </c>
      <c r="I15" s="63">
        <f t="shared" si="0"/>
        <v>45.835443037974684</v>
      </c>
      <c r="J15" s="63">
        <v>9</v>
      </c>
      <c r="K15" s="63">
        <v>5</v>
      </c>
      <c r="L15" s="65">
        <v>216053</v>
      </c>
      <c r="M15" s="65">
        <v>43060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325</v>
      </c>
      <c r="D16" s="65">
        <v>17384.759999999998</v>
      </c>
      <c r="E16" s="63" t="s">
        <v>30</v>
      </c>
      <c r="F16" s="63" t="s">
        <v>30</v>
      </c>
      <c r="G16" s="65">
        <v>3644</v>
      </c>
      <c r="H16" s="63">
        <v>109</v>
      </c>
      <c r="I16" s="63">
        <f t="shared" si="0"/>
        <v>33.431192660550458</v>
      </c>
      <c r="J16" s="63">
        <v>17</v>
      </c>
      <c r="K16" s="63">
        <v>1</v>
      </c>
      <c r="L16" s="65">
        <v>18287.38</v>
      </c>
      <c r="M16" s="65">
        <v>3808</v>
      </c>
      <c r="N16" s="61">
        <v>44505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1</v>
      </c>
      <c r="C17" s="45" t="s">
        <v>311</v>
      </c>
      <c r="D17" s="65">
        <v>16560.18</v>
      </c>
      <c r="E17" s="63">
        <v>28762.38</v>
      </c>
      <c r="F17" s="76">
        <f>(D17-E17)/E17</f>
        <v>-0.42424166567578903</v>
      </c>
      <c r="G17" s="65">
        <v>2561</v>
      </c>
      <c r="H17" s="63">
        <v>49</v>
      </c>
      <c r="I17" s="63">
        <f t="shared" si="0"/>
        <v>52.265306122448976</v>
      </c>
      <c r="J17" s="63">
        <v>8</v>
      </c>
      <c r="K17" s="63">
        <v>4</v>
      </c>
      <c r="L17" s="65">
        <v>296757.31</v>
      </c>
      <c r="M17" s="65">
        <v>42505</v>
      </c>
      <c r="N17" s="61">
        <v>44484</v>
      </c>
      <c r="O17" s="60" t="s">
        <v>64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2</v>
      </c>
      <c r="C18" s="45" t="s">
        <v>291</v>
      </c>
      <c r="D18" s="65">
        <v>15305.69</v>
      </c>
      <c r="E18" s="63">
        <v>16981.77</v>
      </c>
      <c r="F18" s="76">
        <f>(D18-E18)/E18</f>
        <v>-9.8698781104678709E-2</v>
      </c>
      <c r="G18" s="65">
        <v>2277</v>
      </c>
      <c r="H18" s="63">
        <v>45</v>
      </c>
      <c r="I18" s="63">
        <f t="shared" si="0"/>
        <v>50.6</v>
      </c>
      <c r="J18" s="63">
        <v>7</v>
      </c>
      <c r="K18" s="63">
        <v>6</v>
      </c>
      <c r="L18" s="65">
        <v>375143</v>
      </c>
      <c r="M18" s="65">
        <v>55389</v>
      </c>
      <c r="N18" s="61">
        <v>44470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7</v>
      </c>
      <c r="C19" s="45" t="s">
        <v>274</v>
      </c>
      <c r="D19" s="65">
        <v>9762.61</v>
      </c>
      <c r="E19" s="63">
        <v>11381.94</v>
      </c>
      <c r="F19" s="76">
        <f>(D19-E19)/E19</f>
        <v>-0.14227187983770778</v>
      </c>
      <c r="G19" s="65">
        <v>1486</v>
      </c>
      <c r="H19" s="63">
        <v>28</v>
      </c>
      <c r="I19" s="63">
        <f t="shared" si="0"/>
        <v>53.071428571428569</v>
      </c>
      <c r="J19" s="63">
        <v>6</v>
      </c>
      <c r="K19" s="63">
        <v>8</v>
      </c>
      <c r="L19" s="65">
        <v>425753.69</v>
      </c>
      <c r="M19" s="65">
        <v>63575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9</v>
      </c>
      <c r="C20" s="45" t="s">
        <v>275</v>
      </c>
      <c r="D20" s="65">
        <v>9025.14</v>
      </c>
      <c r="E20" s="63">
        <v>5587.55</v>
      </c>
      <c r="F20" s="76">
        <f>(D20-E20)/E20</f>
        <v>0.61522312999436235</v>
      </c>
      <c r="G20" s="65">
        <v>1837</v>
      </c>
      <c r="H20" s="63">
        <v>40</v>
      </c>
      <c r="I20" s="63">
        <f t="shared" si="0"/>
        <v>45.924999999999997</v>
      </c>
      <c r="J20" s="63">
        <v>10</v>
      </c>
      <c r="K20" s="63">
        <v>8</v>
      </c>
      <c r="L20" s="65">
        <v>222667</v>
      </c>
      <c r="M20" s="65">
        <v>45368</v>
      </c>
      <c r="N20" s="61">
        <v>44456</v>
      </c>
      <c r="O20" s="60" t="s">
        <v>47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66" t="s">
        <v>30</v>
      </c>
      <c r="C21" s="45" t="s">
        <v>277</v>
      </c>
      <c r="D21" s="65">
        <v>6989.58</v>
      </c>
      <c r="E21" s="63" t="s">
        <v>30</v>
      </c>
      <c r="F21" s="63" t="s">
        <v>30</v>
      </c>
      <c r="G21" s="65">
        <v>1202</v>
      </c>
      <c r="H21" s="63">
        <v>24</v>
      </c>
      <c r="I21" s="63">
        <f t="shared" si="0"/>
        <v>50.083333333333336</v>
      </c>
      <c r="J21" s="63">
        <v>6</v>
      </c>
      <c r="K21" s="63">
        <v>8</v>
      </c>
      <c r="L21" s="65">
        <v>105445</v>
      </c>
      <c r="M21" s="65">
        <v>18334</v>
      </c>
      <c r="N21" s="61">
        <v>44456</v>
      </c>
      <c r="O21" s="60" t="s">
        <v>276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318</v>
      </c>
      <c r="D22" s="65">
        <v>5355.77</v>
      </c>
      <c r="E22" s="63">
        <v>13595.43</v>
      </c>
      <c r="F22" s="76">
        <f>(D22-E22)/E22</f>
        <v>-0.60606100726494117</v>
      </c>
      <c r="G22" s="65">
        <v>780</v>
      </c>
      <c r="H22" s="63">
        <v>26</v>
      </c>
      <c r="I22" s="63">
        <f t="shared" si="0"/>
        <v>30</v>
      </c>
      <c r="J22" s="63">
        <v>8</v>
      </c>
      <c r="K22" s="63">
        <v>3</v>
      </c>
      <c r="L22" s="65">
        <v>50974</v>
      </c>
      <c r="M22" s="65">
        <v>8012</v>
      </c>
      <c r="N22" s="61">
        <v>44491</v>
      </c>
      <c r="O22" s="60" t="s">
        <v>47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189400.51</v>
      </c>
      <c r="E23" s="58">
        <f t="shared" ref="E23:G23" si="1">SUM(E13:E22)</f>
        <v>108173.71000000002</v>
      </c>
      <c r="F23" s="108">
        <f>(D23-E23)/E23</f>
        <v>0.75089224544484956</v>
      </c>
      <c r="G23" s="58">
        <f t="shared" si="1"/>
        <v>31408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45" t="s">
        <v>327</v>
      </c>
      <c r="D25" s="65">
        <v>5306.91</v>
      </c>
      <c r="E25" s="63">
        <v>14671.35</v>
      </c>
      <c r="F25" s="76">
        <f t="shared" ref="F25:F35" si="2">(D25-E25)/E25</f>
        <v>-0.63828073081209302</v>
      </c>
      <c r="G25" s="65">
        <v>807</v>
      </c>
      <c r="H25" s="63">
        <v>27</v>
      </c>
      <c r="I25" s="63">
        <f t="shared" ref="I25:I30" si="3">G25/H25</f>
        <v>29.888888888888889</v>
      </c>
      <c r="J25" s="63">
        <v>11</v>
      </c>
      <c r="K25" s="63">
        <v>2</v>
      </c>
      <c r="L25" s="65">
        <v>30148</v>
      </c>
      <c r="M25" s="65">
        <v>4706</v>
      </c>
      <c r="N25" s="61">
        <v>44498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8</v>
      </c>
      <c r="C26" s="45" t="s">
        <v>319</v>
      </c>
      <c r="D26" s="65">
        <v>2701.51</v>
      </c>
      <c r="E26" s="63">
        <v>6152.46</v>
      </c>
      <c r="F26" s="76">
        <f t="shared" si="2"/>
        <v>-0.56090571901320774</v>
      </c>
      <c r="G26" s="65">
        <v>434</v>
      </c>
      <c r="H26" s="63">
        <v>23</v>
      </c>
      <c r="I26" s="63">
        <f t="shared" si="3"/>
        <v>18.869565217391305</v>
      </c>
      <c r="J26" s="63">
        <v>10</v>
      </c>
      <c r="K26" s="63">
        <v>3</v>
      </c>
      <c r="L26" s="65">
        <v>33173</v>
      </c>
      <c r="M26" s="65">
        <v>5287</v>
      </c>
      <c r="N26" s="61">
        <v>44491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10</v>
      </c>
      <c r="C27" s="45" t="s">
        <v>310</v>
      </c>
      <c r="D27" s="65">
        <v>986.27</v>
      </c>
      <c r="E27" s="63">
        <v>1694.07</v>
      </c>
      <c r="F27" s="76">
        <f t="shared" si="2"/>
        <v>-0.41781036202754313</v>
      </c>
      <c r="G27" s="65">
        <v>141</v>
      </c>
      <c r="H27" s="63">
        <v>5</v>
      </c>
      <c r="I27" s="63">
        <f t="shared" si="3"/>
        <v>28.2</v>
      </c>
      <c r="J27" s="63">
        <v>2</v>
      </c>
      <c r="K27" s="63">
        <v>4</v>
      </c>
      <c r="L27" s="65">
        <v>28910</v>
      </c>
      <c r="M27" s="65">
        <v>4618</v>
      </c>
      <c r="N27" s="61">
        <v>44484</v>
      </c>
      <c r="O27" s="60" t="s">
        <v>32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20</v>
      </c>
      <c r="C28" s="45" t="s">
        <v>301</v>
      </c>
      <c r="D28" s="65">
        <v>859.2</v>
      </c>
      <c r="E28" s="63">
        <v>168</v>
      </c>
      <c r="F28" s="76">
        <f t="shared" si="2"/>
        <v>4.1142857142857148</v>
      </c>
      <c r="G28" s="65">
        <v>172</v>
      </c>
      <c r="H28" s="63">
        <v>2</v>
      </c>
      <c r="I28" s="63">
        <f t="shared" si="3"/>
        <v>86</v>
      </c>
      <c r="J28" s="63">
        <v>2</v>
      </c>
      <c r="K28" s="63">
        <v>4</v>
      </c>
      <c r="L28" s="65">
        <v>13898.48</v>
      </c>
      <c r="M28" s="65">
        <v>2512</v>
      </c>
      <c r="N28" s="61">
        <v>44477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317</v>
      </c>
      <c r="D29" s="65">
        <v>484.73</v>
      </c>
      <c r="E29" s="63">
        <v>896.5</v>
      </c>
      <c r="F29" s="76">
        <f t="shared" si="2"/>
        <v>-0.45930842163970997</v>
      </c>
      <c r="G29" s="65">
        <v>92</v>
      </c>
      <c r="H29" s="63">
        <v>9</v>
      </c>
      <c r="I29" s="63">
        <f t="shared" si="3"/>
        <v>10.222222222222221</v>
      </c>
      <c r="J29" s="63">
        <v>5</v>
      </c>
      <c r="K29" s="63">
        <v>3</v>
      </c>
      <c r="L29" s="65">
        <v>11065.02</v>
      </c>
      <c r="M29" s="65">
        <v>1787</v>
      </c>
      <c r="N29" s="61">
        <v>44491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15</v>
      </c>
      <c r="C30" s="45" t="s">
        <v>328</v>
      </c>
      <c r="D30" s="65">
        <v>339</v>
      </c>
      <c r="E30" s="63">
        <v>739</v>
      </c>
      <c r="F30" s="76">
        <f t="shared" si="2"/>
        <v>-0.54127198917456021</v>
      </c>
      <c r="G30" s="65">
        <v>65</v>
      </c>
      <c r="H30" s="63">
        <v>5</v>
      </c>
      <c r="I30" s="63">
        <f t="shared" si="3"/>
        <v>13</v>
      </c>
      <c r="J30" s="63">
        <v>4</v>
      </c>
      <c r="K30" s="63">
        <v>2</v>
      </c>
      <c r="L30" s="65">
        <v>2097.75</v>
      </c>
      <c r="M30" s="65">
        <v>377</v>
      </c>
      <c r="N30" s="61">
        <v>44498</v>
      </c>
      <c r="O30" s="60" t="s">
        <v>49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21</v>
      </c>
      <c r="C31" s="64" t="s">
        <v>101</v>
      </c>
      <c r="D31" s="65">
        <v>132</v>
      </c>
      <c r="E31" s="65">
        <v>131</v>
      </c>
      <c r="F31" s="76">
        <f t="shared" si="2"/>
        <v>7.6335877862595417E-3</v>
      </c>
      <c r="G31" s="65">
        <v>29</v>
      </c>
      <c r="H31" s="63" t="s">
        <v>30</v>
      </c>
      <c r="I31" s="63" t="s">
        <v>30</v>
      </c>
      <c r="J31" s="63">
        <v>1</v>
      </c>
      <c r="K31" s="63">
        <v>23</v>
      </c>
      <c r="L31" s="65">
        <v>14766</v>
      </c>
      <c r="M31" s="65">
        <v>2660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19</v>
      </c>
      <c r="C32" s="45" t="s">
        <v>320</v>
      </c>
      <c r="D32" s="65">
        <v>108.47</v>
      </c>
      <c r="E32" s="63">
        <v>195.5</v>
      </c>
      <c r="F32" s="76">
        <f t="shared" si="2"/>
        <v>-0.44516624040920716</v>
      </c>
      <c r="G32" s="65">
        <v>22</v>
      </c>
      <c r="H32" s="63">
        <v>3</v>
      </c>
      <c r="I32" s="63">
        <f>G32/H32</f>
        <v>7.333333333333333</v>
      </c>
      <c r="J32" s="63">
        <v>3</v>
      </c>
      <c r="K32" s="63">
        <v>3</v>
      </c>
      <c r="L32" s="65">
        <v>3070</v>
      </c>
      <c r="M32" s="65">
        <v>549</v>
      </c>
      <c r="N32" s="61">
        <v>44491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93">
        <v>22</v>
      </c>
      <c r="C33" s="45" t="s">
        <v>312</v>
      </c>
      <c r="D33" s="65">
        <v>74</v>
      </c>
      <c r="E33" s="63">
        <v>99</v>
      </c>
      <c r="F33" s="76">
        <f t="shared" si="2"/>
        <v>-0.25252525252525254</v>
      </c>
      <c r="G33" s="65">
        <v>12</v>
      </c>
      <c r="H33" s="63" t="s">
        <v>30</v>
      </c>
      <c r="I33" s="63" t="s">
        <v>30</v>
      </c>
      <c r="J33" s="63">
        <v>2</v>
      </c>
      <c r="K33" s="63">
        <v>3</v>
      </c>
      <c r="L33" s="65">
        <f>997.07+D33</f>
        <v>1071.0700000000002</v>
      </c>
      <c r="M33" s="65">
        <f>192</f>
        <v>192</v>
      </c>
      <c r="N33" s="61">
        <v>44484</v>
      </c>
      <c r="O33" s="60" t="s">
        <v>102</v>
      </c>
      <c r="P33" s="57"/>
      <c r="Q33" s="88"/>
      <c r="R33" s="88"/>
      <c r="S33" s="88"/>
      <c r="T33" s="88"/>
      <c r="U33" s="89"/>
      <c r="V33" s="89"/>
      <c r="W33" s="89"/>
      <c r="X33" s="56"/>
      <c r="Y33" s="90"/>
      <c r="Z33" s="90"/>
    </row>
    <row r="34" spans="1:26" ht="25.35" customHeight="1">
      <c r="A34" s="59">
        <v>20</v>
      </c>
      <c r="B34" s="59">
        <v>23</v>
      </c>
      <c r="C34" s="45" t="s">
        <v>229</v>
      </c>
      <c r="D34" s="65">
        <v>61</v>
      </c>
      <c r="E34" s="63">
        <v>49</v>
      </c>
      <c r="F34" s="76">
        <f t="shared" si="2"/>
        <v>0.24489795918367346</v>
      </c>
      <c r="G34" s="65">
        <v>11</v>
      </c>
      <c r="H34" s="63">
        <v>1</v>
      </c>
      <c r="I34" s="63">
        <f>G34/H34</f>
        <v>11</v>
      </c>
      <c r="J34" s="63">
        <v>1</v>
      </c>
      <c r="K34" s="63">
        <v>12</v>
      </c>
      <c r="L34" s="65">
        <v>11480.86</v>
      </c>
      <c r="M34" s="65">
        <v>2420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200453.60000000003</v>
      </c>
      <c r="E35" s="58">
        <f t="shared" ref="E35:G35" si="4">SUM(E23:E34)</f>
        <v>132969.59000000003</v>
      </c>
      <c r="F35" s="108">
        <f t="shared" si="2"/>
        <v>0.50751461292766264</v>
      </c>
      <c r="G35" s="58">
        <f t="shared" si="4"/>
        <v>33193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52</v>
      </c>
      <c r="E6" s="4" t="s">
        <v>54</v>
      </c>
      <c r="F6" s="183"/>
      <c r="G6" s="4" t="s">
        <v>52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29"/>
      <c r="E9" s="29"/>
      <c r="F9" s="182" t="s">
        <v>15</v>
      </c>
      <c r="G9" s="29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</row>
    <row r="10" spans="1:26" ht="19.5">
      <c r="A10" s="186"/>
      <c r="B10" s="186"/>
      <c r="C10" s="183"/>
      <c r="D10" s="67" t="s">
        <v>53</v>
      </c>
      <c r="E10" s="46" t="s">
        <v>55</v>
      </c>
      <c r="F10" s="183"/>
      <c r="G10" s="67" t="s">
        <v>53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</row>
    <row r="11" spans="1:26">
      <c r="A11" s="186"/>
      <c r="B11" s="186"/>
      <c r="C11" s="183"/>
      <c r="D11" s="30" t="s">
        <v>14</v>
      </c>
      <c r="E11" s="4" t="s">
        <v>14</v>
      </c>
      <c r="F11" s="183"/>
      <c r="G11" s="30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11"/>
      <c r="T11" s="11"/>
      <c r="U11" s="7"/>
    </row>
    <row r="12" spans="1:26" ht="15.6" customHeight="1" thickBot="1">
      <c r="A12" s="186"/>
      <c r="B12" s="187"/>
      <c r="C12" s="184"/>
      <c r="D12" s="31"/>
      <c r="E12" s="5" t="s">
        <v>2</v>
      </c>
      <c r="F12" s="184"/>
      <c r="G12" s="31" t="s">
        <v>17</v>
      </c>
      <c r="H12" s="32"/>
      <c r="I12" s="184"/>
      <c r="J12" s="32"/>
      <c r="K12" s="32"/>
      <c r="L12" s="32"/>
      <c r="M12" s="32"/>
      <c r="N12" s="32"/>
      <c r="O12" s="184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323</v>
      </c>
      <c r="F1" s="2"/>
      <c r="G1" s="2"/>
      <c r="H1" s="2"/>
      <c r="I1" s="2"/>
    </row>
    <row r="2" spans="1:26" ht="19.5" customHeight="1">
      <c r="E2" s="2" t="s">
        <v>324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321</v>
      </c>
      <c r="E6" s="4" t="s">
        <v>313</v>
      </c>
      <c r="F6" s="183"/>
      <c r="G6" s="4" t="s">
        <v>321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70"/>
      <c r="E9" s="170"/>
      <c r="F9" s="182" t="s">
        <v>15</v>
      </c>
      <c r="G9" s="170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7"/>
      <c r="X9" s="56"/>
      <c r="Y9" s="56"/>
      <c r="Z9" s="56"/>
    </row>
    <row r="10" spans="1:26">
      <c r="A10" s="186"/>
      <c r="B10" s="186"/>
      <c r="C10" s="183"/>
      <c r="D10" s="171" t="s">
        <v>322</v>
      </c>
      <c r="E10" s="171" t="s">
        <v>314</v>
      </c>
      <c r="F10" s="183"/>
      <c r="G10" s="171" t="s">
        <v>322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7"/>
      <c r="X10" s="56"/>
      <c r="Y10" s="56"/>
      <c r="Z10" s="56"/>
    </row>
    <row r="11" spans="1:26">
      <c r="A11" s="186"/>
      <c r="B11" s="186"/>
      <c r="C11" s="183"/>
      <c r="D11" s="171" t="s">
        <v>14</v>
      </c>
      <c r="E11" s="4" t="s">
        <v>14</v>
      </c>
      <c r="F11" s="183"/>
      <c r="G11" s="171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186"/>
      <c r="B12" s="187"/>
      <c r="C12" s="184"/>
      <c r="D12" s="172"/>
      <c r="E12" s="5" t="s">
        <v>2</v>
      </c>
      <c r="F12" s="184"/>
      <c r="G12" s="172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28762.38</v>
      </c>
      <c r="E13" s="63">
        <v>60021.35</v>
      </c>
      <c r="F13" s="76">
        <f>(D13-E13)/E13</f>
        <v>-0.52079751621714598</v>
      </c>
      <c r="G13" s="65">
        <v>4019</v>
      </c>
      <c r="H13" s="63">
        <v>82</v>
      </c>
      <c r="I13" s="63">
        <f t="shared" ref="I13:I22" si="0">G13/H13</f>
        <v>49.012195121951223</v>
      </c>
      <c r="J13" s="63">
        <v>10</v>
      </c>
      <c r="K13" s="63">
        <v>3</v>
      </c>
      <c r="L13" s="65">
        <v>254356.43</v>
      </c>
      <c r="M13" s="65">
        <v>36147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59">
        <v>3</v>
      </c>
      <c r="C14" s="45" t="s">
        <v>291</v>
      </c>
      <c r="D14" s="65">
        <v>16981.77</v>
      </c>
      <c r="E14" s="63">
        <v>27934.639999999999</v>
      </c>
      <c r="F14" s="76">
        <f>(D14-E14)/E14</f>
        <v>-0.39208917673540805</v>
      </c>
      <c r="G14" s="65">
        <v>2525</v>
      </c>
      <c r="H14" s="63">
        <v>64</v>
      </c>
      <c r="I14" s="63">
        <f t="shared" si="0"/>
        <v>39.453125</v>
      </c>
      <c r="J14" s="63">
        <v>9</v>
      </c>
      <c r="K14" s="63">
        <v>5</v>
      </c>
      <c r="L14" s="65">
        <v>342299</v>
      </c>
      <c r="M14" s="65">
        <v>50417</v>
      </c>
      <c r="N14" s="61">
        <v>44470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59">
        <v>2</v>
      </c>
      <c r="C15" s="45" t="s">
        <v>304</v>
      </c>
      <c r="D15" s="65">
        <v>16667.939999999999</v>
      </c>
      <c r="E15" s="63">
        <v>32375.42</v>
      </c>
      <c r="F15" s="76">
        <f>(D15-E15)/E15</f>
        <v>-0.48516683335691091</v>
      </c>
      <c r="G15" s="65">
        <v>3141</v>
      </c>
      <c r="H15" s="63">
        <v>100</v>
      </c>
      <c r="I15" s="63">
        <f t="shared" si="0"/>
        <v>31.41</v>
      </c>
      <c r="J15" s="63">
        <v>15</v>
      </c>
      <c r="K15" s="63">
        <v>4</v>
      </c>
      <c r="L15" s="65">
        <v>176224</v>
      </c>
      <c r="M15" s="65">
        <v>35275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326</v>
      </c>
      <c r="D16" s="65">
        <v>15196.7</v>
      </c>
      <c r="E16" s="63" t="s">
        <v>30</v>
      </c>
      <c r="F16" s="63" t="s">
        <v>30</v>
      </c>
      <c r="G16" s="65">
        <v>3104</v>
      </c>
      <c r="H16" s="63">
        <v>141</v>
      </c>
      <c r="I16" s="63">
        <f t="shared" si="0"/>
        <v>22.01418439716312</v>
      </c>
      <c r="J16" s="63">
        <v>17</v>
      </c>
      <c r="K16" s="63">
        <v>1</v>
      </c>
      <c r="L16" s="65">
        <v>15712</v>
      </c>
      <c r="M16" s="65">
        <v>3217</v>
      </c>
      <c r="N16" s="61">
        <v>44498</v>
      </c>
      <c r="O16" s="60" t="s">
        <v>32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59" t="s">
        <v>56</v>
      </c>
      <c r="C17" s="45" t="s">
        <v>327</v>
      </c>
      <c r="D17" s="65">
        <v>14671.35</v>
      </c>
      <c r="E17" s="63" t="s">
        <v>30</v>
      </c>
      <c r="F17" s="63" t="s">
        <v>30</v>
      </c>
      <c r="G17" s="65">
        <v>2306</v>
      </c>
      <c r="H17" s="63">
        <v>94</v>
      </c>
      <c r="I17" s="63">
        <f t="shared" si="0"/>
        <v>24.531914893617021</v>
      </c>
      <c r="J17" s="63">
        <v>16</v>
      </c>
      <c r="K17" s="63">
        <v>1</v>
      </c>
      <c r="L17" s="65">
        <v>14671</v>
      </c>
      <c r="M17" s="65">
        <v>2306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59">
        <v>4</v>
      </c>
      <c r="C18" s="45" t="s">
        <v>318</v>
      </c>
      <c r="D18" s="65">
        <v>13595.43</v>
      </c>
      <c r="E18" s="63">
        <v>17721.650000000001</v>
      </c>
      <c r="F18" s="76">
        <f t="shared" ref="F18:F23" si="1">(D18-E18)/E18</f>
        <v>-0.23283497868426478</v>
      </c>
      <c r="G18" s="65">
        <v>2194</v>
      </c>
      <c r="H18" s="63">
        <v>60</v>
      </c>
      <c r="I18" s="63">
        <f t="shared" si="0"/>
        <v>36.56666666666667</v>
      </c>
      <c r="J18" s="63">
        <v>12</v>
      </c>
      <c r="K18" s="63">
        <v>2</v>
      </c>
      <c r="L18" s="65">
        <v>39259</v>
      </c>
      <c r="M18" s="65">
        <v>6246</v>
      </c>
      <c r="N18" s="61">
        <v>44491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5</v>
      </c>
      <c r="C19" s="45" t="s">
        <v>274</v>
      </c>
      <c r="D19" s="65">
        <v>11381.94</v>
      </c>
      <c r="E19" s="63">
        <v>16184.3</v>
      </c>
      <c r="F19" s="76">
        <f t="shared" si="1"/>
        <v>-0.29672954653584022</v>
      </c>
      <c r="G19" s="65">
        <v>1759</v>
      </c>
      <c r="H19" s="63">
        <v>49</v>
      </c>
      <c r="I19" s="63">
        <f t="shared" si="0"/>
        <v>35.897959183673471</v>
      </c>
      <c r="J19" s="63">
        <v>9</v>
      </c>
      <c r="K19" s="63">
        <v>7</v>
      </c>
      <c r="L19" s="65">
        <v>402879.14</v>
      </c>
      <c r="M19" s="65">
        <v>60038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59">
        <v>7</v>
      </c>
      <c r="C20" s="45" t="s">
        <v>319</v>
      </c>
      <c r="D20" s="65">
        <v>6152.46</v>
      </c>
      <c r="E20" s="63">
        <v>12534.99</v>
      </c>
      <c r="F20" s="76">
        <f t="shared" si="1"/>
        <v>-0.50917711142968602</v>
      </c>
      <c r="G20" s="65">
        <v>954</v>
      </c>
      <c r="H20" s="63">
        <v>52</v>
      </c>
      <c r="I20" s="63">
        <f t="shared" si="0"/>
        <v>18.346153846153847</v>
      </c>
      <c r="J20" s="63">
        <v>14</v>
      </c>
      <c r="K20" s="63">
        <v>2</v>
      </c>
      <c r="L20" s="65">
        <v>24128</v>
      </c>
      <c r="M20" s="65">
        <v>3889</v>
      </c>
      <c r="N20" s="61">
        <v>44491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59">
        <v>6</v>
      </c>
      <c r="C21" s="45" t="s">
        <v>275</v>
      </c>
      <c r="D21" s="65">
        <v>5587.55</v>
      </c>
      <c r="E21" s="63">
        <v>13280.54</v>
      </c>
      <c r="F21" s="76">
        <f t="shared" si="1"/>
        <v>-0.5792678610960097</v>
      </c>
      <c r="G21" s="65">
        <v>1118</v>
      </c>
      <c r="H21" s="63">
        <v>51</v>
      </c>
      <c r="I21" s="63">
        <f t="shared" si="0"/>
        <v>21.921568627450981</v>
      </c>
      <c r="J21" s="63">
        <v>10</v>
      </c>
      <c r="K21" s="63">
        <v>7</v>
      </c>
      <c r="L21" s="65">
        <v>203475</v>
      </c>
      <c r="M21" s="65">
        <v>41445</v>
      </c>
      <c r="N21" s="61">
        <v>44456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59">
        <v>11</v>
      </c>
      <c r="C22" s="45" t="s">
        <v>310</v>
      </c>
      <c r="D22" s="65">
        <v>1694.07</v>
      </c>
      <c r="E22" s="63">
        <v>5264.12</v>
      </c>
      <c r="F22" s="76">
        <f t="shared" si="1"/>
        <v>-0.67818552768553908</v>
      </c>
      <c r="G22" s="65">
        <v>262</v>
      </c>
      <c r="H22" s="63">
        <v>11</v>
      </c>
      <c r="I22" s="63">
        <f t="shared" si="0"/>
        <v>23.818181818181817</v>
      </c>
      <c r="J22" s="63">
        <v>5</v>
      </c>
      <c r="K22" s="63">
        <v>3</v>
      </c>
      <c r="L22" s="65">
        <v>26288</v>
      </c>
      <c r="M22" s="65">
        <v>4223</v>
      </c>
      <c r="N22" s="61">
        <v>44484</v>
      </c>
      <c r="O22" s="60" t="s">
        <v>32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130691.59000000003</v>
      </c>
      <c r="E23" s="58">
        <f t="shared" ref="E23:G23" si="2">SUM(E13:E22)</f>
        <v>185317.00999999998</v>
      </c>
      <c r="F23" s="84">
        <f t="shared" si="1"/>
        <v>-0.29476743662117127</v>
      </c>
      <c r="G23" s="58">
        <f t="shared" si="2"/>
        <v>21382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63" t="s">
        <v>30</v>
      </c>
      <c r="C25" s="45" t="s">
        <v>111</v>
      </c>
      <c r="D25" s="65">
        <v>1367.96</v>
      </c>
      <c r="E25" s="63" t="s">
        <v>30</v>
      </c>
      <c r="F25" s="63" t="s">
        <v>30</v>
      </c>
      <c r="G25" s="65">
        <v>292</v>
      </c>
      <c r="H25" s="63">
        <v>6</v>
      </c>
      <c r="I25" s="63">
        <f t="shared" ref="I25:I34" si="3">G25/H25</f>
        <v>48.666666666666664</v>
      </c>
      <c r="J25" s="63">
        <v>6</v>
      </c>
      <c r="K25" s="63" t="s">
        <v>30</v>
      </c>
      <c r="L25" s="65">
        <v>107970</v>
      </c>
      <c r="M25" s="65">
        <v>17269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93">
        <v>10</v>
      </c>
      <c r="C26" s="45" t="s">
        <v>286</v>
      </c>
      <c r="D26" s="65">
        <v>1352.3</v>
      </c>
      <c r="E26" s="63">
        <v>5676.69</v>
      </c>
      <c r="F26" s="76">
        <f>(D26-E26)/E26</f>
        <v>-0.76178019233038963</v>
      </c>
      <c r="G26" s="65">
        <v>263</v>
      </c>
      <c r="H26" s="63">
        <v>18</v>
      </c>
      <c r="I26" s="63">
        <f t="shared" si="3"/>
        <v>14.611111111111111</v>
      </c>
      <c r="J26" s="63">
        <v>5</v>
      </c>
      <c r="K26" s="63">
        <v>5</v>
      </c>
      <c r="L26" s="65">
        <v>42939.05</v>
      </c>
      <c r="M26" s="65">
        <v>9031</v>
      </c>
      <c r="N26" s="61">
        <v>44470</v>
      </c>
      <c r="O26" s="77" t="s">
        <v>27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66" t="s">
        <v>30</v>
      </c>
      <c r="C27" s="45" t="s">
        <v>248</v>
      </c>
      <c r="D27" s="65">
        <v>1349.11</v>
      </c>
      <c r="E27" s="63" t="s">
        <v>30</v>
      </c>
      <c r="F27" s="63" t="s">
        <v>30</v>
      </c>
      <c r="G27" s="65">
        <v>287</v>
      </c>
      <c r="H27" s="63">
        <v>6</v>
      </c>
      <c r="I27" s="63">
        <f t="shared" si="3"/>
        <v>47.833333333333336</v>
      </c>
      <c r="J27" s="63">
        <v>6</v>
      </c>
      <c r="K27" s="63" t="s">
        <v>30</v>
      </c>
      <c r="L27" s="65">
        <v>17601</v>
      </c>
      <c r="M27" s="65">
        <v>3129</v>
      </c>
      <c r="N27" s="61">
        <v>44435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6" ht="25.35" customHeight="1">
      <c r="A28" s="59">
        <v>14</v>
      </c>
      <c r="B28" s="59">
        <v>9</v>
      </c>
      <c r="C28" s="45" t="s">
        <v>317</v>
      </c>
      <c r="D28" s="65">
        <v>896.5</v>
      </c>
      <c r="E28" s="63">
        <v>5984.12</v>
      </c>
      <c r="F28" s="76">
        <f>(D28-E28)/E28</f>
        <v>-0.85018682780425525</v>
      </c>
      <c r="G28" s="65">
        <v>165</v>
      </c>
      <c r="H28" s="63">
        <v>12</v>
      </c>
      <c r="I28" s="63">
        <f t="shared" si="3"/>
        <v>13.75</v>
      </c>
      <c r="J28" s="63">
        <v>6</v>
      </c>
      <c r="K28" s="63">
        <v>2</v>
      </c>
      <c r="L28" s="65">
        <v>9268.0400000000009</v>
      </c>
      <c r="M28" s="65">
        <v>1447</v>
      </c>
      <c r="N28" s="61">
        <v>44491</v>
      </c>
      <c r="O28" s="60" t="s">
        <v>37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6" ht="25.35" customHeight="1">
      <c r="A29" s="59">
        <v>15</v>
      </c>
      <c r="B29" s="59" t="s">
        <v>56</v>
      </c>
      <c r="C29" s="45" t="s">
        <v>328</v>
      </c>
      <c r="D29" s="65">
        <v>739</v>
      </c>
      <c r="E29" s="63" t="s">
        <v>30</v>
      </c>
      <c r="F29" s="63" t="s">
        <v>30</v>
      </c>
      <c r="G29" s="65">
        <v>132</v>
      </c>
      <c r="H29" s="63">
        <v>17</v>
      </c>
      <c r="I29" s="63">
        <f>G29/H29</f>
        <v>7.7647058823529411</v>
      </c>
      <c r="J29" s="63">
        <v>7</v>
      </c>
      <c r="K29" s="63">
        <v>1</v>
      </c>
      <c r="L29" s="65">
        <v>739</v>
      </c>
      <c r="M29" s="65">
        <v>132</v>
      </c>
      <c r="N29" s="61">
        <v>44498</v>
      </c>
      <c r="O29" s="60" t="s">
        <v>49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59">
        <v>12</v>
      </c>
      <c r="C30" s="45" t="s">
        <v>232</v>
      </c>
      <c r="D30" s="65">
        <v>667.37</v>
      </c>
      <c r="E30" s="63">
        <v>2658.47</v>
      </c>
      <c r="F30" s="76">
        <f>(D30-E30)/E30</f>
        <v>-0.74896463003155955</v>
      </c>
      <c r="G30" s="65">
        <v>140</v>
      </c>
      <c r="H30" s="63">
        <v>9</v>
      </c>
      <c r="I30" s="63">
        <f t="shared" si="3"/>
        <v>15.555555555555555</v>
      </c>
      <c r="J30" s="63">
        <v>3</v>
      </c>
      <c r="K30" s="63">
        <v>11</v>
      </c>
      <c r="L30" s="65">
        <v>171830</v>
      </c>
      <c r="M30" s="65">
        <v>37017</v>
      </c>
      <c r="N30" s="61">
        <v>44428</v>
      </c>
      <c r="O30" s="60" t="s">
        <v>113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59" t="s">
        <v>231</v>
      </c>
      <c r="C31" s="45" t="s">
        <v>325</v>
      </c>
      <c r="D31" s="65">
        <v>549.04999999999995</v>
      </c>
      <c r="E31" s="63" t="s">
        <v>30</v>
      </c>
      <c r="F31" s="63" t="s">
        <v>30</v>
      </c>
      <c r="G31" s="65">
        <v>94</v>
      </c>
      <c r="H31" s="63">
        <v>4</v>
      </c>
      <c r="I31" s="63">
        <f t="shared" si="3"/>
        <v>23.5</v>
      </c>
      <c r="J31" s="63">
        <v>2</v>
      </c>
      <c r="K31" s="63">
        <v>0</v>
      </c>
      <c r="L31" s="65">
        <v>549.04999999999995</v>
      </c>
      <c r="M31" s="65">
        <v>94</v>
      </c>
      <c r="N31" s="61" t="s">
        <v>233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6" ht="25.35" customHeight="1">
      <c r="A32" s="59">
        <v>18</v>
      </c>
      <c r="B32" s="59">
        <v>14</v>
      </c>
      <c r="C32" s="45" t="s">
        <v>199</v>
      </c>
      <c r="D32" s="65">
        <v>289.23</v>
      </c>
      <c r="E32" s="63">
        <v>376.63</v>
      </c>
      <c r="F32" s="76">
        <f>(D32-E32)/E32</f>
        <v>-0.23205798794572918</v>
      </c>
      <c r="G32" s="65">
        <v>56</v>
      </c>
      <c r="H32" s="63">
        <v>6</v>
      </c>
      <c r="I32" s="63">
        <f t="shared" si="3"/>
        <v>9.3333333333333339</v>
      </c>
      <c r="J32" s="63">
        <v>2</v>
      </c>
      <c r="K32" s="63">
        <v>15</v>
      </c>
      <c r="L32" s="65">
        <v>228706</v>
      </c>
      <c r="M32" s="65">
        <v>49301</v>
      </c>
      <c r="N32" s="61">
        <v>44400</v>
      </c>
      <c r="O32" s="77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59">
        <v>13</v>
      </c>
      <c r="C33" s="45" t="s">
        <v>320</v>
      </c>
      <c r="D33" s="65">
        <v>195.5</v>
      </c>
      <c r="E33" s="63">
        <v>1850.49</v>
      </c>
      <c r="F33" s="76">
        <f>(D33-E33)/E33</f>
        <v>-0.89435230668633714</v>
      </c>
      <c r="G33" s="65">
        <v>40</v>
      </c>
      <c r="H33" s="63">
        <v>7</v>
      </c>
      <c r="I33" s="63">
        <f t="shared" si="3"/>
        <v>5.7142857142857144</v>
      </c>
      <c r="J33" s="63">
        <v>5</v>
      </c>
      <c r="K33" s="63">
        <v>2</v>
      </c>
      <c r="L33" s="65">
        <v>2776</v>
      </c>
      <c r="M33" s="65">
        <v>482</v>
      </c>
      <c r="N33" s="61">
        <v>44491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59">
        <v>15</v>
      </c>
      <c r="C34" s="45" t="s">
        <v>301</v>
      </c>
      <c r="D34" s="65">
        <v>168</v>
      </c>
      <c r="E34" s="63">
        <v>236.1</v>
      </c>
      <c r="F34" s="76">
        <f>(D34-E34)/E34</f>
        <v>-0.28843710292249047</v>
      </c>
      <c r="G34" s="65">
        <v>36</v>
      </c>
      <c r="H34" s="63">
        <v>3</v>
      </c>
      <c r="I34" s="63">
        <f t="shared" si="3"/>
        <v>12</v>
      </c>
      <c r="J34" s="63">
        <v>2</v>
      </c>
      <c r="K34" s="63">
        <v>3</v>
      </c>
      <c r="L34" s="65">
        <v>12346.28</v>
      </c>
      <c r="M34" s="65">
        <v>2214</v>
      </c>
      <c r="N34" s="61">
        <v>44477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138265.60999999999</v>
      </c>
      <c r="E35" s="58">
        <f t="shared" ref="E35:G35" si="4">SUM(E23:E34)</f>
        <v>202099.50999999998</v>
      </c>
      <c r="F35" s="108">
        <f>(D35-E35)/E35</f>
        <v>-0.31585380884891806</v>
      </c>
      <c r="G35" s="58">
        <f t="shared" si="4"/>
        <v>22887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64" t="s">
        <v>101</v>
      </c>
      <c r="D37" s="65">
        <v>131</v>
      </c>
      <c r="E37" s="65">
        <v>218</v>
      </c>
      <c r="F37" s="76">
        <f>(D37-E37)/E37</f>
        <v>-0.39908256880733944</v>
      </c>
      <c r="G37" s="65">
        <v>26</v>
      </c>
      <c r="H37" s="63" t="s">
        <v>30</v>
      </c>
      <c r="I37" s="63" t="s">
        <v>30</v>
      </c>
      <c r="J37" s="63">
        <v>1</v>
      </c>
      <c r="K37" s="63">
        <v>22</v>
      </c>
      <c r="L37" s="65">
        <v>14644.59</v>
      </c>
      <c r="M37" s="65">
        <v>2629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6" ht="25.35" customHeight="1">
      <c r="A38" s="59">
        <v>22</v>
      </c>
      <c r="B38" s="93">
        <v>17</v>
      </c>
      <c r="C38" s="45" t="s">
        <v>312</v>
      </c>
      <c r="D38" s="65">
        <v>99</v>
      </c>
      <c r="E38" s="63">
        <v>187</v>
      </c>
      <c r="F38" s="76">
        <f>(D38-E38)/E38</f>
        <v>-0.47058823529411764</v>
      </c>
      <c r="G38" s="65">
        <v>21</v>
      </c>
      <c r="H38" s="63" t="s">
        <v>30</v>
      </c>
      <c r="I38" s="63" t="s">
        <v>30</v>
      </c>
      <c r="J38" s="63">
        <v>1</v>
      </c>
      <c r="K38" s="63">
        <v>2</v>
      </c>
      <c r="L38" s="65">
        <v>923.07</v>
      </c>
      <c r="M38" s="65">
        <v>180</v>
      </c>
      <c r="N38" s="61">
        <v>44484</v>
      </c>
      <c r="O38" s="60" t="s">
        <v>102</v>
      </c>
      <c r="P38" s="57"/>
      <c r="Q38" s="88"/>
      <c r="R38" s="88"/>
      <c r="S38" s="88"/>
      <c r="T38" s="88"/>
      <c r="U38" s="89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20</v>
      </c>
      <c r="C39" s="45" t="s">
        <v>229</v>
      </c>
      <c r="D39" s="65">
        <v>49</v>
      </c>
      <c r="E39" s="63">
        <v>56</v>
      </c>
      <c r="F39" s="76">
        <f>(D39-E39)/E39</f>
        <v>-0.125</v>
      </c>
      <c r="G39" s="65">
        <v>7</v>
      </c>
      <c r="H39" s="63">
        <v>1</v>
      </c>
      <c r="I39" s="63">
        <f>G39/H39</f>
        <v>7</v>
      </c>
      <c r="J39" s="63">
        <v>1</v>
      </c>
      <c r="K39" s="63">
        <v>11</v>
      </c>
      <c r="L39" s="65">
        <v>11419.86</v>
      </c>
      <c r="M39" s="65">
        <v>2409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16"/>
      <c r="B40" s="16"/>
      <c r="C40" s="39" t="s">
        <v>90</v>
      </c>
      <c r="D40" s="58">
        <f>SUM(D35:D39)</f>
        <v>138544.60999999999</v>
      </c>
      <c r="E40" s="58">
        <f>SUM(E35:E39)</f>
        <v>202560.50999999998</v>
      </c>
      <c r="F40" s="84">
        <f t="shared" ref="F40" si="5">(D40-E40)/E40</f>
        <v>-0.31603346575302366</v>
      </c>
      <c r="G40" s="58">
        <f>SUM(G35:G39)</f>
        <v>22941</v>
      </c>
      <c r="H40" s="58"/>
      <c r="I40" s="19"/>
      <c r="J40" s="18"/>
      <c r="K40" s="20"/>
      <c r="L40" s="21"/>
      <c r="M40" s="25"/>
      <c r="N40" s="22"/>
      <c r="O40" s="77"/>
    </row>
    <row r="41" spans="1:26" ht="23.1" customHeight="1"/>
    <row r="42" spans="1:26" ht="17.25" customHeight="1"/>
    <row r="43" spans="1:26" ht="16.5" customHeight="1"/>
    <row r="56" spans="16:18">
      <c r="R56" s="57"/>
    </row>
    <row r="59" spans="16:18">
      <c r="P59" s="57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313</v>
      </c>
      <c r="E6" s="4" t="s">
        <v>306</v>
      </c>
      <c r="F6" s="183"/>
      <c r="G6" s="4" t="s">
        <v>313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67"/>
      <c r="E9" s="167"/>
      <c r="F9" s="182" t="s">
        <v>15</v>
      </c>
      <c r="G9" s="167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7"/>
      <c r="Y9" s="56"/>
      <c r="Z9" s="56"/>
    </row>
    <row r="10" spans="1:26">
      <c r="A10" s="186"/>
      <c r="B10" s="186"/>
      <c r="C10" s="183"/>
      <c r="D10" s="168" t="s">
        <v>314</v>
      </c>
      <c r="E10" s="168" t="s">
        <v>307</v>
      </c>
      <c r="F10" s="183"/>
      <c r="G10" s="168" t="s">
        <v>314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7"/>
      <c r="Y10" s="56"/>
      <c r="Z10" s="56"/>
    </row>
    <row r="11" spans="1:26">
      <c r="A11" s="186"/>
      <c r="B11" s="186"/>
      <c r="C11" s="183"/>
      <c r="D11" s="168" t="s">
        <v>14</v>
      </c>
      <c r="E11" s="4" t="s">
        <v>14</v>
      </c>
      <c r="F11" s="183"/>
      <c r="G11" s="168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86"/>
      <c r="B12" s="187"/>
      <c r="C12" s="184"/>
      <c r="D12" s="169"/>
      <c r="E12" s="5" t="s">
        <v>2</v>
      </c>
      <c r="F12" s="184"/>
      <c r="G12" s="169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90"/>
      <c r="V12" s="89"/>
      <c r="W12" s="90"/>
      <c r="X12" s="90"/>
      <c r="Y12" s="56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60021.35</v>
      </c>
      <c r="E13" s="63">
        <v>102990.06</v>
      </c>
      <c r="F13" s="76">
        <f>(D13-E13)/E13</f>
        <v>-0.4172122047506332</v>
      </c>
      <c r="G13" s="65">
        <v>8033</v>
      </c>
      <c r="H13" s="63">
        <v>123</v>
      </c>
      <c r="I13" s="63">
        <f t="shared" ref="I13:I22" si="0">G13/H13</f>
        <v>65.308943089430898</v>
      </c>
      <c r="J13" s="63">
        <v>13</v>
      </c>
      <c r="K13" s="63">
        <v>2</v>
      </c>
      <c r="L13" s="65">
        <v>207113.72</v>
      </c>
      <c r="M13" s="65">
        <v>29373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59">
        <v>2</v>
      </c>
      <c r="C14" s="45" t="s">
        <v>304</v>
      </c>
      <c r="D14" s="65">
        <v>32375.42</v>
      </c>
      <c r="E14" s="63">
        <v>49704.79</v>
      </c>
      <c r="F14" s="76">
        <f>(D14-E14)/E14</f>
        <v>-0.34864587497502758</v>
      </c>
      <c r="G14" s="65">
        <v>6346</v>
      </c>
      <c r="H14" s="63">
        <v>139</v>
      </c>
      <c r="I14" s="63">
        <f t="shared" si="0"/>
        <v>45.654676258992808</v>
      </c>
      <c r="J14" s="63">
        <v>18</v>
      </c>
      <c r="K14" s="63">
        <v>3</v>
      </c>
      <c r="L14" s="65">
        <v>153005</v>
      </c>
      <c r="M14" s="65">
        <v>30654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59">
        <v>3</v>
      </c>
      <c r="C15" s="45" t="s">
        <v>291</v>
      </c>
      <c r="D15" s="65">
        <v>27934.639999999999</v>
      </c>
      <c r="E15" s="63">
        <v>39737.08</v>
      </c>
      <c r="F15" s="76">
        <f>(D15-E15)/E15</f>
        <v>-0.29701326821195723</v>
      </c>
      <c r="G15" s="65">
        <v>4215</v>
      </c>
      <c r="H15" s="63">
        <v>66</v>
      </c>
      <c r="I15" s="63">
        <f t="shared" si="0"/>
        <v>63.863636363636367</v>
      </c>
      <c r="J15" s="63">
        <v>9</v>
      </c>
      <c r="K15" s="63">
        <v>4</v>
      </c>
      <c r="L15" s="65">
        <v>312575</v>
      </c>
      <c r="M15" s="65">
        <v>45637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59" t="s">
        <v>56</v>
      </c>
      <c r="C16" s="45" t="s">
        <v>318</v>
      </c>
      <c r="D16" s="65">
        <v>17721.650000000001</v>
      </c>
      <c r="E16" s="63" t="s">
        <v>30</v>
      </c>
      <c r="F16" s="63" t="s">
        <v>30</v>
      </c>
      <c r="G16" s="65">
        <v>2751</v>
      </c>
      <c r="H16" s="63">
        <v>75</v>
      </c>
      <c r="I16" s="63">
        <f t="shared" si="0"/>
        <v>36.68</v>
      </c>
      <c r="J16" s="63">
        <v>15</v>
      </c>
      <c r="K16" s="63">
        <v>1</v>
      </c>
      <c r="L16" s="65">
        <v>17722</v>
      </c>
      <c r="M16" s="65">
        <v>2751</v>
      </c>
      <c r="N16" s="61">
        <v>44491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59">
        <v>4</v>
      </c>
      <c r="C17" s="45" t="s">
        <v>274</v>
      </c>
      <c r="D17" s="65">
        <v>16184.3</v>
      </c>
      <c r="E17" s="63">
        <v>20010.349999999999</v>
      </c>
      <c r="F17" s="76">
        <f>(D17-E17)/E17</f>
        <v>-0.19120355216175627</v>
      </c>
      <c r="G17" s="65">
        <v>2463</v>
      </c>
      <c r="H17" s="63">
        <v>48</v>
      </c>
      <c r="I17" s="63">
        <f t="shared" si="0"/>
        <v>51.3125</v>
      </c>
      <c r="J17" s="63">
        <v>8</v>
      </c>
      <c r="K17" s="63">
        <v>6</v>
      </c>
      <c r="L17" s="65">
        <v>384058.08</v>
      </c>
      <c r="M17" s="65">
        <v>57000</v>
      </c>
      <c r="N17" s="61">
        <v>44456</v>
      </c>
      <c r="O17" s="60" t="s">
        <v>34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59">
        <v>5</v>
      </c>
      <c r="C18" s="45" t="s">
        <v>275</v>
      </c>
      <c r="D18" s="65">
        <v>13280.54</v>
      </c>
      <c r="E18" s="63">
        <v>17049.349999999999</v>
      </c>
      <c r="F18" s="76">
        <f>(D18-E18)/E18</f>
        <v>-0.22105300202060477</v>
      </c>
      <c r="G18" s="65">
        <v>2640</v>
      </c>
      <c r="H18" s="63">
        <v>62</v>
      </c>
      <c r="I18" s="63">
        <f t="shared" si="0"/>
        <v>42.58064516129032</v>
      </c>
      <c r="J18" s="63">
        <v>10</v>
      </c>
      <c r="K18" s="63">
        <v>6</v>
      </c>
      <c r="L18" s="65">
        <v>195928</v>
      </c>
      <c r="M18" s="65">
        <v>39873</v>
      </c>
      <c r="N18" s="61">
        <v>44456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59" t="s">
        <v>56</v>
      </c>
      <c r="C19" s="45" t="s">
        <v>319</v>
      </c>
      <c r="D19" s="65">
        <v>12534.99</v>
      </c>
      <c r="E19" s="63" t="s">
        <v>30</v>
      </c>
      <c r="F19" s="63" t="s">
        <v>30</v>
      </c>
      <c r="G19" s="65">
        <v>1994</v>
      </c>
      <c r="H19" s="63">
        <v>87</v>
      </c>
      <c r="I19" s="63">
        <f t="shared" si="0"/>
        <v>22.919540229885058</v>
      </c>
      <c r="J19" s="63">
        <v>19</v>
      </c>
      <c r="K19" s="63">
        <v>1</v>
      </c>
      <c r="L19" s="65">
        <v>12828</v>
      </c>
      <c r="M19" s="65">
        <v>2048</v>
      </c>
      <c r="N19" s="61">
        <v>44491</v>
      </c>
      <c r="O19" s="60" t="s">
        <v>33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59">
        <v>8</v>
      </c>
      <c r="C20" s="45" t="s">
        <v>277</v>
      </c>
      <c r="D20" s="65">
        <v>6638.33</v>
      </c>
      <c r="E20" s="63">
        <v>4237.42</v>
      </c>
      <c r="F20" s="76">
        <f>(D20-E20)/E20</f>
        <v>0.56659712749739222</v>
      </c>
      <c r="G20" s="65">
        <v>1134</v>
      </c>
      <c r="H20" s="63">
        <v>18</v>
      </c>
      <c r="I20" s="63">
        <f t="shared" si="0"/>
        <v>63</v>
      </c>
      <c r="J20" s="63">
        <v>6</v>
      </c>
      <c r="K20" s="63">
        <v>6</v>
      </c>
      <c r="L20" s="65">
        <v>79479</v>
      </c>
      <c r="M20" s="65">
        <v>13780</v>
      </c>
      <c r="N20" s="61">
        <v>44456</v>
      </c>
      <c r="O20" s="60" t="s">
        <v>276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59" t="s">
        <v>56</v>
      </c>
      <c r="C21" s="45" t="s">
        <v>317</v>
      </c>
      <c r="D21" s="65">
        <v>5984.12</v>
      </c>
      <c r="E21" s="63" t="s">
        <v>30</v>
      </c>
      <c r="F21" s="63" t="s">
        <v>30</v>
      </c>
      <c r="G21" s="65">
        <v>857</v>
      </c>
      <c r="H21" s="63">
        <v>42</v>
      </c>
      <c r="I21" s="63">
        <f t="shared" si="0"/>
        <v>20.404761904761905</v>
      </c>
      <c r="J21" s="63">
        <v>12</v>
      </c>
      <c r="K21" s="63">
        <v>1</v>
      </c>
      <c r="L21" s="65">
        <v>5984.12</v>
      </c>
      <c r="M21" s="65">
        <v>857</v>
      </c>
      <c r="N21" s="61">
        <v>44491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90"/>
      <c r="Y21" s="56"/>
      <c r="Z21" s="89"/>
    </row>
    <row r="22" spans="1:26" ht="25.35" customHeight="1">
      <c r="A22" s="59">
        <v>10</v>
      </c>
      <c r="B22" s="59">
        <v>7</v>
      </c>
      <c r="C22" s="45" t="s">
        <v>286</v>
      </c>
      <c r="D22" s="65">
        <v>5676.69</v>
      </c>
      <c r="E22" s="63">
        <v>7446.98</v>
      </c>
      <c r="F22" s="76">
        <f>(D22-E22)/E22</f>
        <v>-0.23771918280967588</v>
      </c>
      <c r="G22" s="65">
        <v>1164</v>
      </c>
      <c r="H22" s="63">
        <v>42</v>
      </c>
      <c r="I22" s="63">
        <f t="shared" si="0"/>
        <v>27.714285714285715</v>
      </c>
      <c r="J22" s="63">
        <v>12</v>
      </c>
      <c r="K22" s="63">
        <v>4</v>
      </c>
      <c r="L22" s="65">
        <v>40919.21</v>
      </c>
      <c r="M22" s="65">
        <v>8599</v>
      </c>
      <c r="N22" s="61">
        <v>44470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198352.02999999997</v>
      </c>
      <c r="E23" s="58">
        <f t="shared" ref="E23:G23" si="1">SUM(E13:E22)</f>
        <v>241176.03000000003</v>
      </c>
      <c r="F23" s="108">
        <f>(D23-E23)/E23</f>
        <v>-0.1775632512070128</v>
      </c>
      <c r="G23" s="58">
        <f t="shared" si="1"/>
        <v>31597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310</v>
      </c>
      <c r="D25" s="65">
        <v>5264.12</v>
      </c>
      <c r="E25" s="63">
        <v>12835.76</v>
      </c>
      <c r="F25" s="76">
        <f>(D25-E25)/E25</f>
        <v>-0.58988637992608151</v>
      </c>
      <c r="G25" s="65">
        <v>804</v>
      </c>
      <c r="H25" s="63">
        <v>39</v>
      </c>
      <c r="I25" s="63">
        <f>G25/H25</f>
        <v>20.615384615384617</v>
      </c>
      <c r="J25" s="63">
        <v>12</v>
      </c>
      <c r="K25" s="63">
        <v>2</v>
      </c>
      <c r="L25" s="65">
        <v>22656</v>
      </c>
      <c r="M25" s="65">
        <v>3616</v>
      </c>
      <c r="N25" s="61">
        <v>44484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59">
        <v>9</v>
      </c>
      <c r="C26" s="45" t="s">
        <v>232</v>
      </c>
      <c r="D26" s="65">
        <v>2658.47</v>
      </c>
      <c r="E26" s="63">
        <v>3694.2</v>
      </c>
      <c r="F26" s="76">
        <f>(D26-E26)/E26</f>
        <v>-0.28036652049158139</v>
      </c>
      <c r="G26" s="65">
        <v>523</v>
      </c>
      <c r="H26" s="63">
        <v>17</v>
      </c>
      <c r="I26" s="63">
        <f>G26/H26</f>
        <v>30.764705882352942</v>
      </c>
      <c r="J26" s="63">
        <v>6</v>
      </c>
      <c r="K26" s="63">
        <v>10</v>
      </c>
      <c r="L26" s="65">
        <v>170828</v>
      </c>
      <c r="M26" s="65">
        <v>36796</v>
      </c>
      <c r="N26" s="61">
        <v>44428</v>
      </c>
      <c r="O26" s="77" t="s">
        <v>113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59" t="s">
        <v>56</v>
      </c>
      <c r="C27" s="45" t="s">
        <v>320</v>
      </c>
      <c r="D27" s="65">
        <v>1850.49</v>
      </c>
      <c r="E27" s="63" t="s">
        <v>30</v>
      </c>
      <c r="F27" s="63" t="s">
        <v>30</v>
      </c>
      <c r="G27" s="65">
        <v>311</v>
      </c>
      <c r="H27" s="63">
        <v>31</v>
      </c>
      <c r="I27" s="63">
        <f>G27/H27</f>
        <v>10.03225806451613</v>
      </c>
      <c r="J27" s="63">
        <v>13</v>
      </c>
      <c r="K27" s="63">
        <v>1</v>
      </c>
      <c r="L27" s="65">
        <v>1850</v>
      </c>
      <c r="M27" s="65">
        <v>311</v>
      </c>
      <c r="N27" s="61">
        <v>44491</v>
      </c>
      <c r="O27" s="60" t="s">
        <v>33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59">
        <v>11</v>
      </c>
      <c r="C28" s="45" t="s">
        <v>199</v>
      </c>
      <c r="D28" s="65">
        <v>376.63</v>
      </c>
      <c r="E28" s="63">
        <v>1009.6</v>
      </c>
      <c r="F28" s="76">
        <f t="shared" ref="F28:F35" si="2">(D28-E28)/E28</f>
        <v>-0.62695126782884314</v>
      </c>
      <c r="G28" s="65">
        <v>79</v>
      </c>
      <c r="H28" s="63">
        <v>1</v>
      </c>
      <c r="I28" s="63">
        <f>G28/H28</f>
        <v>79</v>
      </c>
      <c r="J28" s="63">
        <v>1</v>
      </c>
      <c r="K28" s="63">
        <v>14</v>
      </c>
      <c r="L28" s="65">
        <v>228416</v>
      </c>
      <c r="M28" s="65">
        <v>49245</v>
      </c>
      <c r="N28" s="61">
        <v>44400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59">
        <v>10</v>
      </c>
      <c r="C29" s="45" t="s">
        <v>301</v>
      </c>
      <c r="D29" s="65">
        <v>236.1</v>
      </c>
      <c r="E29" s="63">
        <v>2115.25</v>
      </c>
      <c r="F29" s="76">
        <f t="shared" si="2"/>
        <v>-0.88838198794468748</v>
      </c>
      <c r="G29" s="65">
        <v>47</v>
      </c>
      <c r="H29" s="63">
        <v>2</v>
      </c>
      <c r="I29" s="63">
        <f>G29/H29</f>
        <v>23.5</v>
      </c>
      <c r="J29" s="63">
        <v>2</v>
      </c>
      <c r="K29" s="63">
        <v>3</v>
      </c>
      <c r="L29" s="65">
        <v>11539.63</v>
      </c>
      <c r="M29" s="65">
        <v>2061</v>
      </c>
      <c r="N29" s="61">
        <v>44477</v>
      </c>
      <c r="O29" s="60" t="s">
        <v>37</v>
      </c>
      <c r="P29" s="57"/>
      <c r="Q29" s="88"/>
      <c r="R29" s="88"/>
      <c r="S29" s="88"/>
      <c r="T29" s="88"/>
      <c r="U29" s="89"/>
      <c r="V29" s="89"/>
      <c r="W29" s="90"/>
      <c r="X29" s="90"/>
      <c r="Y29" s="56"/>
      <c r="Z29" s="89"/>
    </row>
    <row r="30" spans="1:26" ht="25.35" customHeight="1">
      <c r="A30" s="59">
        <v>16</v>
      </c>
      <c r="B30" s="93">
        <v>20</v>
      </c>
      <c r="C30" s="64" t="s">
        <v>101</v>
      </c>
      <c r="D30" s="65">
        <v>218</v>
      </c>
      <c r="E30" s="65">
        <v>188</v>
      </c>
      <c r="F30" s="76">
        <f t="shared" si="2"/>
        <v>0.15957446808510639</v>
      </c>
      <c r="G30" s="65">
        <v>35</v>
      </c>
      <c r="H30" s="63" t="s">
        <v>30</v>
      </c>
      <c r="I30" s="63" t="s">
        <v>30</v>
      </c>
      <c r="J30" s="63">
        <v>1</v>
      </c>
      <c r="K30" s="63">
        <v>22</v>
      </c>
      <c r="L30" s="65">
        <v>14435</v>
      </c>
      <c r="M30" s="65">
        <v>2587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17</v>
      </c>
      <c r="C31" s="45" t="s">
        <v>312</v>
      </c>
      <c r="D31" s="65">
        <v>187</v>
      </c>
      <c r="E31" s="63">
        <v>359.08</v>
      </c>
      <c r="F31" s="76">
        <f t="shared" si="2"/>
        <v>-0.47922468530689538</v>
      </c>
      <c r="G31" s="65">
        <v>34</v>
      </c>
      <c r="H31" s="63" t="s">
        <v>30</v>
      </c>
      <c r="I31" s="63" t="s">
        <v>30</v>
      </c>
      <c r="J31" s="63">
        <v>2</v>
      </c>
      <c r="K31" s="63">
        <v>2</v>
      </c>
      <c r="L31" s="65">
        <v>751</v>
      </c>
      <c r="M31" s="65">
        <v>147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15">
        <v>15</v>
      </c>
      <c r="C32" s="45" t="s">
        <v>230</v>
      </c>
      <c r="D32" s="65">
        <v>108</v>
      </c>
      <c r="E32" s="63">
        <v>374.99</v>
      </c>
      <c r="F32" s="76">
        <f t="shared" si="2"/>
        <v>-0.71199231979519451</v>
      </c>
      <c r="G32" s="65">
        <v>27</v>
      </c>
      <c r="H32" s="63">
        <v>1</v>
      </c>
      <c r="I32" s="63">
        <f>G32/H32</f>
        <v>27</v>
      </c>
      <c r="J32" s="63">
        <v>1</v>
      </c>
      <c r="K32" s="63">
        <v>11</v>
      </c>
      <c r="L32" s="65">
        <v>158218</v>
      </c>
      <c r="M32" s="65">
        <v>25656</v>
      </c>
      <c r="N32" s="61">
        <v>44421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4.75" customHeight="1">
      <c r="A33" s="59">
        <v>19</v>
      </c>
      <c r="B33" s="59">
        <v>13</v>
      </c>
      <c r="C33" s="45" t="s">
        <v>208</v>
      </c>
      <c r="D33" s="65">
        <v>78.25</v>
      </c>
      <c r="E33" s="63">
        <v>742</v>
      </c>
      <c r="F33" s="76">
        <f t="shared" si="2"/>
        <v>-0.89454177897574128</v>
      </c>
      <c r="G33" s="65">
        <v>13</v>
      </c>
      <c r="H33" s="63">
        <v>2</v>
      </c>
      <c r="I33" s="63">
        <f>G33/H33</f>
        <v>6.5</v>
      </c>
      <c r="J33" s="63">
        <v>1</v>
      </c>
      <c r="K33" s="63">
        <v>13</v>
      </c>
      <c r="L33" s="65">
        <v>181409.13999999996</v>
      </c>
      <c r="M33" s="65">
        <v>28724</v>
      </c>
      <c r="N33" s="61">
        <v>44407</v>
      </c>
      <c r="O33" s="60" t="s">
        <v>207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59">
        <v>23</v>
      </c>
      <c r="C34" s="45" t="s">
        <v>229</v>
      </c>
      <c r="D34" s="65">
        <v>56</v>
      </c>
      <c r="E34" s="63">
        <v>94</v>
      </c>
      <c r="F34" s="76">
        <f t="shared" si="2"/>
        <v>-0.40425531914893614</v>
      </c>
      <c r="G34" s="65">
        <v>8</v>
      </c>
      <c r="H34" s="63">
        <v>1</v>
      </c>
      <c r="I34" s="63">
        <f>G34/H34</f>
        <v>8</v>
      </c>
      <c r="J34" s="63">
        <v>1</v>
      </c>
      <c r="K34" s="63">
        <v>11</v>
      </c>
      <c r="L34" s="65">
        <v>11370.86</v>
      </c>
      <c r="M34" s="65">
        <v>2402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209385.08999999997</v>
      </c>
      <c r="E35" s="58">
        <f t="shared" ref="E35:G35" si="3">SUM(E23:E34)</f>
        <v>262588.91000000003</v>
      </c>
      <c r="F35" s="108">
        <f t="shared" si="2"/>
        <v>-0.2026125931974814</v>
      </c>
      <c r="G35" s="58">
        <f t="shared" si="3"/>
        <v>33478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O30" sqref="O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306</v>
      </c>
      <c r="E6" s="4" t="s">
        <v>299</v>
      </c>
      <c r="F6" s="183"/>
      <c r="G6" s="4" t="s">
        <v>299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64"/>
      <c r="E9" s="164"/>
      <c r="F9" s="182" t="s">
        <v>15</v>
      </c>
      <c r="G9" s="164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7"/>
      <c r="X9" s="56"/>
      <c r="Y9" s="56"/>
      <c r="Z9" s="56"/>
    </row>
    <row r="10" spans="1:26">
      <c r="A10" s="186"/>
      <c r="B10" s="186"/>
      <c r="C10" s="183"/>
      <c r="D10" s="165" t="s">
        <v>307</v>
      </c>
      <c r="E10" s="165" t="s">
        <v>300</v>
      </c>
      <c r="F10" s="183"/>
      <c r="G10" s="165" t="s">
        <v>300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7"/>
      <c r="X10" s="56"/>
      <c r="Y10" s="56"/>
      <c r="Z10" s="56"/>
    </row>
    <row r="11" spans="1:26">
      <c r="A11" s="186"/>
      <c r="B11" s="186"/>
      <c r="C11" s="183"/>
      <c r="D11" s="165" t="s">
        <v>14</v>
      </c>
      <c r="E11" s="4" t="s">
        <v>14</v>
      </c>
      <c r="F11" s="183"/>
      <c r="G11" s="165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186"/>
      <c r="B12" s="187"/>
      <c r="C12" s="184"/>
      <c r="D12" s="166"/>
      <c r="E12" s="5" t="s">
        <v>2</v>
      </c>
      <c r="F12" s="184"/>
      <c r="G12" s="166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56"/>
      <c r="Y12" s="90"/>
      <c r="Z12" s="89"/>
    </row>
    <row r="13" spans="1:26" ht="25.35" customHeight="1">
      <c r="A13" s="59">
        <v>1</v>
      </c>
      <c r="B13" s="104" t="s">
        <v>56</v>
      </c>
      <c r="C13" s="45" t="s">
        <v>311</v>
      </c>
      <c r="D13" s="65">
        <v>102990.06</v>
      </c>
      <c r="E13" s="63" t="s">
        <v>30</v>
      </c>
      <c r="F13" s="63" t="s">
        <v>30</v>
      </c>
      <c r="G13" s="65">
        <v>14747</v>
      </c>
      <c r="H13" s="63">
        <v>150</v>
      </c>
      <c r="I13" s="63">
        <f t="shared" ref="I13:I22" si="0">G13/H13</f>
        <v>98.313333333333333</v>
      </c>
      <c r="J13" s="63">
        <v>15</v>
      </c>
      <c r="K13" s="63">
        <v>1</v>
      </c>
      <c r="L13" s="65">
        <v>117622.68</v>
      </c>
      <c r="M13" s="65">
        <v>16808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104">
        <v>2</v>
      </c>
      <c r="C14" s="45" t="s">
        <v>304</v>
      </c>
      <c r="D14" s="65">
        <v>49704.79</v>
      </c>
      <c r="E14" s="63">
        <v>52573.47</v>
      </c>
      <c r="F14" s="76">
        <f>(D14-E14)/E14</f>
        <v>-5.4565163760352899E-2</v>
      </c>
      <c r="G14" s="65">
        <v>9818</v>
      </c>
      <c r="H14" s="63">
        <v>179</v>
      </c>
      <c r="I14" s="63">
        <f t="shared" si="0"/>
        <v>54.849162011173185</v>
      </c>
      <c r="J14" s="63">
        <v>20</v>
      </c>
      <c r="K14" s="63">
        <v>2</v>
      </c>
      <c r="L14" s="65">
        <v>113177</v>
      </c>
      <c r="M14" s="65">
        <v>22702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104">
        <v>1</v>
      </c>
      <c r="C15" s="45" t="s">
        <v>291</v>
      </c>
      <c r="D15" s="65">
        <v>39737.08</v>
      </c>
      <c r="E15" s="63">
        <v>60028.2</v>
      </c>
      <c r="F15" s="76">
        <f>(D15-E15)/E15</f>
        <v>-0.33802646089671184</v>
      </c>
      <c r="G15" s="65">
        <v>5770</v>
      </c>
      <c r="H15" s="63">
        <v>88</v>
      </c>
      <c r="I15" s="63">
        <f t="shared" si="0"/>
        <v>65.568181818181813</v>
      </c>
      <c r="J15" s="63">
        <v>14</v>
      </c>
      <c r="K15" s="63">
        <v>3</v>
      </c>
      <c r="L15" s="65">
        <v>271890</v>
      </c>
      <c r="M15" s="65">
        <v>39310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104">
        <v>3</v>
      </c>
      <c r="C16" s="45" t="s">
        <v>274</v>
      </c>
      <c r="D16" s="65">
        <v>20010.349999999999</v>
      </c>
      <c r="E16" s="63">
        <v>24450.47</v>
      </c>
      <c r="F16" s="76">
        <f>(D16-E16)/E16</f>
        <v>-0.18159650918775805</v>
      </c>
      <c r="G16" s="65">
        <v>3050</v>
      </c>
      <c r="H16" s="63">
        <v>57</v>
      </c>
      <c r="I16" s="63">
        <f t="shared" si="0"/>
        <v>53.508771929824562</v>
      </c>
      <c r="J16" s="63">
        <v>9</v>
      </c>
      <c r="K16" s="63">
        <v>5</v>
      </c>
      <c r="L16" s="65">
        <v>361257.03</v>
      </c>
      <c r="M16" s="65">
        <v>53414</v>
      </c>
      <c r="N16" s="61">
        <v>44456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104">
        <v>4</v>
      </c>
      <c r="C17" s="45" t="s">
        <v>275</v>
      </c>
      <c r="D17" s="65">
        <v>17049.349999999999</v>
      </c>
      <c r="E17" s="63">
        <v>16266.13</v>
      </c>
      <c r="F17" s="76">
        <f>(D17-E17)/E17</f>
        <v>4.8150359058977112E-2</v>
      </c>
      <c r="G17" s="65">
        <v>3385</v>
      </c>
      <c r="H17" s="63">
        <v>73</v>
      </c>
      <c r="I17" s="63">
        <f t="shared" si="0"/>
        <v>46.369863013698627</v>
      </c>
      <c r="J17" s="63">
        <v>11</v>
      </c>
      <c r="K17" s="63">
        <v>5</v>
      </c>
      <c r="L17" s="65">
        <v>180478</v>
      </c>
      <c r="M17" s="65">
        <v>36672</v>
      </c>
      <c r="N17" s="61">
        <v>44456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104" t="s">
        <v>56</v>
      </c>
      <c r="C18" s="45" t="s">
        <v>310</v>
      </c>
      <c r="D18" s="65">
        <v>12835.76</v>
      </c>
      <c r="E18" s="63" t="s">
        <v>30</v>
      </c>
      <c r="F18" s="63" t="s">
        <v>30</v>
      </c>
      <c r="G18" s="65">
        <v>2005</v>
      </c>
      <c r="H18" s="63">
        <v>85</v>
      </c>
      <c r="I18" s="63">
        <f t="shared" si="0"/>
        <v>23.588235294117649</v>
      </c>
      <c r="J18" s="63">
        <v>17</v>
      </c>
      <c r="K18" s="63">
        <v>1</v>
      </c>
      <c r="L18" s="65">
        <v>12836</v>
      </c>
      <c r="M18" s="65">
        <v>2005</v>
      </c>
      <c r="N18" s="61">
        <v>44484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104">
        <v>5</v>
      </c>
      <c r="C19" s="45" t="s">
        <v>286</v>
      </c>
      <c r="D19" s="65">
        <v>7446.98</v>
      </c>
      <c r="E19" s="63">
        <v>7495.54</v>
      </c>
      <c r="F19" s="76">
        <f>(D19-E19)/E19</f>
        <v>-6.4785192260998405E-3</v>
      </c>
      <c r="G19" s="65">
        <v>1516</v>
      </c>
      <c r="H19" s="63">
        <v>49</v>
      </c>
      <c r="I19" s="63">
        <f t="shared" si="0"/>
        <v>30.938775510204081</v>
      </c>
      <c r="J19" s="63">
        <v>14</v>
      </c>
      <c r="K19" s="63">
        <v>3</v>
      </c>
      <c r="L19" s="65">
        <v>34741.99</v>
      </c>
      <c r="M19" s="65">
        <v>7318</v>
      </c>
      <c r="N19" s="61">
        <v>44470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104">
        <v>7</v>
      </c>
      <c r="C20" s="45" t="s">
        <v>277</v>
      </c>
      <c r="D20" s="65">
        <v>4237.42</v>
      </c>
      <c r="E20" s="63">
        <v>4554.1000000000004</v>
      </c>
      <c r="F20" s="76">
        <f>(D20-E20)/E20</f>
        <v>-6.9537339979359319E-2</v>
      </c>
      <c r="G20" s="65">
        <v>736</v>
      </c>
      <c r="H20" s="63">
        <v>22</v>
      </c>
      <c r="I20" s="63">
        <f t="shared" si="0"/>
        <v>33.454545454545453</v>
      </c>
      <c r="J20" s="63">
        <v>8</v>
      </c>
      <c r="K20" s="63">
        <v>5</v>
      </c>
      <c r="L20" s="65">
        <v>70227</v>
      </c>
      <c r="M20" s="65">
        <v>12241</v>
      </c>
      <c r="N20" s="61">
        <v>44456</v>
      </c>
      <c r="O20" s="77" t="s">
        <v>276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104">
        <v>9</v>
      </c>
      <c r="C21" s="45" t="s">
        <v>232</v>
      </c>
      <c r="D21" s="65">
        <v>3694.2</v>
      </c>
      <c r="E21" s="63">
        <v>3060.12</v>
      </c>
      <c r="F21" s="76">
        <f>(D21-E21)/E21</f>
        <v>0.20720756048782399</v>
      </c>
      <c r="G21" s="65">
        <v>740</v>
      </c>
      <c r="H21" s="63">
        <v>21</v>
      </c>
      <c r="I21" s="63">
        <f t="shared" si="0"/>
        <v>35.238095238095241</v>
      </c>
      <c r="J21" s="63">
        <v>7</v>
      </c>
      <c r="K21" s="63">
        <v>9</v>
      </c>
      <c r="L21" s="65">
        <v>167776</v>
      </c>
      <c r="M21" s="65">
        <v>36180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104">
        <v>6</v>
      </c>
      <c r="C22" s="45" t="s">
        <v>301</v>
      </c>
      <c r="D22" s="65">
        <v>2115.25</v>
      </c>
      <c r="E22" s="63">
        <v>5343.2</v>
      </c>
      <c r="F22" s="76">
        <f>(D22-E22)/E22</f>
        <v>-0.60412299745470877</v>
      </c>
      <c r="G22" s="65">
        <v>349</v>
      </c>
      <c r="H22" s="63">
        <v>17</v>
      </c>
      <c r="I22" s="63">
        <f t="shared" si="0"/>
        <v>20.529411764705884</v>
      </c>
      <c r="J22" s="63">
        <v>7</v>
      </c>
      <c r="K22" s="63">
        <v>2</v>
      </c>
      <c r="L22" s="65">
        <v>10468.280000000001</v>
      </c>
      <c r="M22" s="65">
        <v>1860</v>
      </c>
      <c r="N22" s="61">
        <v>44477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259821.24000000005</v>
      </c>
      <c r="E23" s="58">
        <f t="shared" ref="E23:G23" si="1">SUM(E13:E22)</f>
        <v>173771.23000000004</v>
      </c>
      <c r="F23" s="84">
        <f>(D23-E23)/E23</f>
        <v>0.49519135014467003</v>
      </c>
      <c r="G23" s="58">
        <f t="shared" si="1"/>
        <v>42116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12</v>
      </c>
      <c r="C25" s="45" t="s">
        <v>199</v>
      </c>
      <c r="D25" s="65">
        <v>1009.6</v>
      </c>
      <c r="E25" s="63">
        <v>929.28</v>
      </c>
      <c r="F25" s="76">
        <f t="shared" ref="F25:F30" si="2">(D25-E25)/E25</f>
        <v>8.6432506887052396E-2</v>
      </c>
      <c r="G25" s="65">
        <v>197</v>
      </c>
      <c r="H25" s="63">
        <v>9</v>
      </c>
      <c r="I25" s="63">
        <f>G25/H25</f>
        <v>21.888888888888889</v>
      </c>
      <c r="J25" s="63">
        <v>3</v>
      </c>
      <c r="K25" s="63">
        <v>13</v>
      </c>
      <c r="L25" s="65">
        <v>227900</v>
      </c>
      <c r="M25" s="65">
        <v>49134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</row>
    <row r="26" spans="1:26" ht="25.35" customHeight="1">
      <c r="A26" s="59">
        <v>12</v>
      </c>
      <c r="B26" s="105">
        <v>8</v>
      </c>
      <c r="C26" s="45" t="s">
        <v>303</v>
      </c>
      <c r="D26" s="65">
        <v>771.45</v>
      </c>
      <c r="E26" s="63">
        <v>4030.91</v>
      </c>
      <c r="F26" s="76">
        <f t="shared" si="2"/>
        <v>-0.80861641664041128</v>
      </c>
      <c r="G26" s="65">
        <v>120</v>
      </c>
      <c r="H26" s="63">
        <v>7</v>
      </c>
      <c r="I26" s="63">
        <f>G26/H26</f>
        <v>17.142857142857142</v>
      </c>
      <c r="J26" s="63">
        <v>5</v>
      </c>
      <c r="K26" s="63">
        <v>2</v>
      </c>
      <c r="L26" s="65">
        <v>7073.26</v>
      </c>
      <c r="M26" s="65">
        <v>1130</v>
      </c>
      <c r="N26" s="61">
        <v>44477</v>
      </c>
      <c r="O26" s="60" t="s">
        <v>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105">
        <v>21</v>
      </c>
      <c r="C27" s="45" t="s">
        <v>208</v>
      </c>
      <c r="D27" s="65">
        <v>742</v>
      </c>
      <c r="E27" s="63">
        <v>48.65</v>
      </c>
      <c r="F27" s="76">
        <f t="shared" si="2"/>
        <v>14.25179856115108</v>
      </c>
      <c r="G27" s="65">
        <v>106</v>
      </c>
      <c r="H27" s="63">
        <v>3</v>
      </c>
      <c r="I27" s="63">
        <f>G27/H27</f>
        <v>35.333333333333336</v>
      </c>
      <c r="J27" s="63">
        <v>1</v>
      </c>
      <c r="K27" s="63">
        <v>12</v>
      </c>
      <c r="L27" s="65">
        <v>181211.73999999996</v>
      </c>
      <c r="M27" s="65">
        <v>28694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13</v>
      </c>
      <c r="C28" s="45" t="s">
        <v>256</v>
      </c>
      <c r="D28" s="65">
        <v>679.15</v>
      </c>
      <c r="E28" s="63">
        <v>820.09</v>
      </c>
      <c r="F28" s="76">
        <f t="shared" si="2"/>
        <v>-0.17185918618688198</v>
      </c>
      <c r="G28" s="65">
        <v>101</v>
      </c>
      <c r="H28" s="63">
        <v>2</v>
      </c>
      <c r="I28" s="63">
        <f>G28/H28</f>
        <v>50.5</v>
      </c>
      <c r="J28" s="63">
        <v>1</v>
      </c>
      <c r="K28" s="63">
        <v>7</v>
      </c>
      <c r="L28" s="65">
        <v>41413.370000000003</v>
      </c>
      <c r="M28" s="65">
        <v>6443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106">
        <v>15</v>
      </c>
      <c r="C29" s="45" t="s">
        <v>230</v>
      </c>
      <c r="D29" s="65">
        <v>374.99</v>
      </c>
      <c r="E29" s="63">
        <v>428.48</v>
      </c>
      <c r="F29" s="76">
        <f t="shared" si="2"/>
        <v>-0.12483663181478717</v>
      </c>
      <c r="G29" s="65">
        <v>58</v>
      </c>
      <c r="H29" s="63">
        <v>3</v>
      </c>
      <c r="I29" s="63">
        <f>G29/H29</f>
        <v>19.333333333333332</v>
      </c>
      <c r="J29" s="63">
        <v>1</v>
      </c>
      <c r="K29" s="63">
        <v>10</v>
      </c>
      <c r="L29" s="65">
        <v>157866</v>
      </c>
      <c r="M29" s="65">
        <v>25584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104">
        <v>10</v>
      </c>
      <c r="C30" s="45" t="s">
        <v>263</v>
      </c>
      <c r="D30" s="65">
        <v>373</v>
      </c>
      <c r="E30" s="63">
        <v>2330</v>
      </c>
      <c r="F30" s="76">
        <f t="shared" si="2"/>
        <v>-0.83991416309012878</v>
      </c>
      <c r="G30" s="65">
        <v>58</v>
      </c>
      <c r="H30" s="63" t="s">
        <v>30</v>
      </c>
      <c r="I30" s="63" t="s">
        <v>30</v>
      </c>
      <c r="J30" s="63">
        <v>1</v>
      </c>
      <c r="K30" s="63">
        <v>6</v>
      </c>
      <c r="L30" s="65">
        <v>88779</v>
      </c>
      <c r="M30" s="65">
        <v>14199</v>
      </c>
      <c r="N30" s="61">
        <v>44449</v>
      </c>
      <c r="O30" s="60" t="s">
        <v>31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105" t="s">
        <v>56</v>
      </c>
      <c r="C31" s="45" t="s">
        <v>312</v>
      </c>
      <c r="D31" s="65">
        <v>359.08</v>
      </c>
      <c r="E31" s="63" t="s">
        <v>30</v>
      </c>
      <c r="F31" s="63" t="s">
        <v>30</v>
      </c>
      <c r="G31" s="65">
        <v>68</v>
      </c>
      <c r="H31" s="63">
        <v>5</v>
      </c>
      <c r="I31" s="63">
        <f>G31/H31</f>
        <v>13.6</v>
      </c>
      <c r="J31" s="63">
        <v>5</v>
      </c>
      <c r="K31" s="63">
        <v>1</v>
      </c>
      <c r="L31" s="65">
        <v>359.08</v>
      </c>
      <c r="M31" s="65">
        <v>68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105">
        <v>11</v>
      </c>
      <c r="C32" s="45" t="s">
        <v>302</v>
      </c>
      <c r="D32" s="65">
        <v>335.3</v>
      </c>
      <c r="E32" s="63">
        <v>940.45</v>
      </c>
      <c r="F32" s="76">
        <f>(D32-E32)/E32</f>
        <v>-0.64346855228879796</v>
      </c>
      <c r="G32" s="65">
        <v>50</v>
      </c>
      <c r="H32" s="63">
        <v>2</v>
      </c>
      <c r="I32" s="63">
        <f>G32/H32</f>
        <v>25</v>
      </c>
      <c r="J32" s="63">
        <v>1</v>
      </c>
      <c r="K32" s="63">
        <v>4</v>
      </c>
      <c r="L32" s="65">
        <v>20807.490000000002</v>
      </c>
      <c r="M32" s="65">
        <v>3320</v>
      </c>
      <c r="N32" s="61">
        <v>44463</v>
      </c>
      <c r="O32" s="77" t="s">
        <v>37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226</v>
      </c>
      <c r="D33" s="65">
        <v>217.95</v>
      </c>
      <c r="E33" s="63" t="s">
        <v>30</v>
      </c>
      <c r="F33" s="63" t="s">
        <v>30</v>
      </c>
      <c r="G33" s="65">
        <v>38</v>
      </c>
      <c r="H33" s="63" t="s">
        <v>30</v>
      </c>
      <c r="I33" s="63" t="s">
        <v>30</v>
      </c>
      <c r="J33" s="63">
        <v>2</v>
      </c>
      <c r="K33" s="63">
        <v>10</v>
      </c>
      <c r="L33" s="65">
        <v>42878.380000000005</v>
      </c>
      <c r="M33" s="65">
        <v>7785</v>
      </c>
      <c r="N33" s="61">
        <v>44421</v>
      </c>
      <c r="O33" s="60" t="s">
        <v>227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104">
        <v>16</v>
      </c>
      <c r="C34" s="64" t="s">
        <v>101</v>
      </c>
      <c r="D34" s="65">
        <v>188</v>
      </c>
      <c r="E34" s="65">
        <v>309</v>
      </c>
      <c r="F34" s="76">
        <f>(D34-E34)/E34</f>
        <v>-0.39158576051779936</v>
      </c>
      <c r="G34" s="65">
        <v>35</v>
      </c>
      <c r="H34" s="63" t="s">
        <v>30</v>
      </c>
      <c r="I34" s="63" t="s">
        <v>30</v>
      </c>
      <c r="J34" s="63">
        <v>1</v>
      </c>
      <c r="K34" s="63">
        <v>21</v>
      </c>
      <c r="L34" s="65">
        <v>14216.59</v>
      </c>
      <c r="M34" s="65">
        <v>2552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264871.76000000007</v>
      </c>
      <c r="E35" s="58">
        <f t="shared" ref="E35:G35" si="3">SUM(E23:E34)</f>
        <v>183608.09000000005</v>
      </c>
      <c r="F35" s="84">
        <f>(D35-E35)/E35</f>
        <v>0.44259307964044498</v>
      </c>
      <c r="G35" s="58">
        <f t="shared" si="3"/>
        <v>42947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14</v>
      </c>
      <c r="C37" s="45" t="s">
        <v>259</v>
      </c>
      <c r="D37" s="65">
        <v>173.04</v>
      </c>
      <c r="E37" s="63">
        <v>545.20000000000005</v>
      </c>
      <c r="F37" s="76">
        <f>(D37-E37)/E37</f>
        <v>-0.68261188554658847</v>
      </c>
      <c r="G37" s="65">
        <v>28</v>
      </c>
      <c r="H37" s="63">
        <v>2</v>
      </c>
      <c r="I37" s="63">
        <f>G37/H37</f>
        <v>14</v>
      </c>
      <c r="J37" s="63">
        <v>1</v>
      </c>
      <c r="K37" s="63">
        <v>7</v>
      </c>
      <c r="L37" s="65">
        <v>86523</v>
      </c>
      <c r="M37" s="65">
        <v>13551</v>
      </c>
      <c r="N37" s="61">
        <v>44442</v>
      </c>
      <c r="O37" s="60" t="s">
        <v>32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59">
        <v>22</v>
      </c>
      <c r="B38" s="66" t="s">
        <v>30</v>
      </c>
      <c r="C38" s="45" t="s">
        <v>250</v>
      </c>
      <c r="D38" s="65">
        <v>104</v>
      </c>
      <c r="E38" s="63" t="s">
        <v>30</v>
      </c>
      <c r="F38" s="76" t="s">
        <v>30</v>
      </c>
      <c r="G38" s="65">
        <v>19</v>
      </c>
      <c r="H38" s="63">
        <v>1</v>
      </c>
      <c r="I38" s="63">
        <f>G38/H38</f>
        <v>19</v>
      </c>
      <c r="J38" s="63">
        <v>1</v>
      </c>
      <c r="K38" s="63">
        <v>8</v>
      </c>
      <c r="L38" s="65">
        <v>13754.39</v>
      </c>
      <c r="M38" s="65">
        <v>2573</v>
      </c>
      <c r="N38" s="61">
        <v>44435</v>
      </c>
      <c r="O38" s="60" t="s">
        <v>37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104">
        <v>19</v>
      </c>
      <c r="C39" s="45" t="s">
        <v>229</v>
      </c>
      <c r="D39" s="65">
        <v>94</v>
      </c>
      <c r="E39" s="63">
        <v>122</v>
      </c>
      <c r="F39" s="76">
        <f>(D39-E39)/E39</f>
        <v>-0.22950819672131148</v>
      </c>
      <c r="G39" s="65">
        <v>16</v>
      </c>
      <c r="H39" s="63">
        <v>1</v>
      </c>
      <c r="I39" s="63">
        <f>G39/H39</f>
        <v>16</v>
      </c>
      <c r="J39" s="63">
        <v>1</v>
      </c>
      <c r="K39" s="63">
        <v>10</v>
      </c>
      <c r="L39" s="65">
        <v>11314.86</v>
      </c>
      <c r="M39" s="65">
        <v>2394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59">
        <v>24</v>
      </c>
      <c r="B40" s="66" t="s">
        <v>30</v>
      </c>
      <c r="C40" s="45" t="s">
        <v>220</v>
      </c>
      <c r="D40" s="65">
        <v>50</v>
      </c>
      <c r="E40" s="63" t="s">
        <v>30</v>
      </c>
      <c r="F40" s="63" t="s">
        <v>30</v>
      </c>
      <c r="G40" s="65">
        <v>8</v>
      </c>
      <c r="H40" s="63" t="s">
        <v>30</v>
      </c>
      <c r="I40" s="63" t="s">
        <v>30</v>
      </c>
      <c r="J40" s="63">
        <v>1</v>
      </c>
      <c r="K40" s="63">
        <v>11</v>
      </c>
      <c r="L40" s="65">
        <v>4021</v>
      </c>
      <c r="M40" s="65">
        <v>710</v>
      </c>
      <c r="N40" s="61">
        <v>44414</v>
      </c>
      <c r="O40" s="77" t="s">
        <v>221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</row>
    <row r="41" spans="1:26" ht="25.35" customHeight="1">
      <c r="A41" s="16"/>
      <c r="B41" s="16"/>
      <c r="C41" s="39" t="s">
        <v>105</v>
      </c>
      <c r="D41" s="58">
        <f>SUM(D35:D40)</f>
        <v>265292.80000000005</v>
      </c>
      <c r="E41" s="58">
        <f t="shared" ref="E41:G41" si="4">SUM(E35:E40)</f>
        <v>184275.29000000007</v>
      </c>
      <c r="F41" s="84">
        <f t="shared" ref="F41" si="5">(D41-E41)/E41</f>
        <v>0.4396547686887371</v>
      </c>
      <c r="G41" s="58">
        <f t="shared" si="4"/>
        <v>43018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298</v>
      </c>
      <c r="F1" s="2"/>
      <c r="G1" s="2"/>
      <c r="H1" s="2"/>
      <c r="I1" s="2"/>
    </row>
    <row r="2" spans="1:26" ht="19.5" customHeight="1">
      <c r="E2" s="2" t="s">
        <v>297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299</v>
      </c>
      <c r="E6" s="4" t="s">
        <v>292</v>
      </c>
      <c r="F6" s="183"/>
      <c r="G6" s="4" t="s">
        <v>299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61"/>
      <c r="E9" s="161"/>
      <c r="F9" s="182" t="s">
        <v>15</v>
      </c>
      <c r="G9" s="161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7"/>
      <c r="Y9" s="56"/>
      <c r="Z9" s="56"/>
    </row>
    <row r="10" spans="1:26">
      <c r="A10" s="186"/>
      <c r="B10" s="186"/>
      <c r="C10" s="183"/>
      <c r="D10" s="162" t="s">
        <v>300</v>
      </c>
      <c r="E10" s="162" t="s">
        <v>293</v>
      </c>
      <c r="F10" s="183"/>
      <c r="G10" s="162" t="s">
        <v>300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7"/>
      <c r="Y10" s="56"/>
      <c r="Z10" s="56"/>
    </row>
    <row r="11" spans="1:26">
      <c r="A11" s="186"/>
      <c r="B11" s="186"/>
      <c r="C11" s="183"/>
      <c r="D11" s="162" t="s">
        <v>14</v>
      </c>
      <c r="E11" s="4" t="s">
        <v>14</v>
      </c>
      <c r="F11" s="183"/>
      <c r="G11" s="162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86"/>
      <c r="B12" s="187"/>
      <c r="C12" s="184"/>
      <c r="D12" s="163"/>
      <c r="E12" s="5" t="s">
        <v>2</v>
      </c>
      <c r="F12" s="184"/>
      <c r="G12" s="163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90"/>
      <c r="X12" s="90"/>
      <c r="Y12" s="56"/>
      <c r="Z12" s="89"/>
    </row>
    <row r="13" spans="1:26" ht="25.35" customHeight="1">
      <c r="A13" s="59">
        <v>1</v>
      </c>
      <c r="B13" s="104">
        <v>1</v>
      </c>
      <c r="C13" s="45" t="s">
        <v>291</v>
      </c>
      <c r="D13" s="65">
        <v>60028.2</v>
      </c>
      <c r="E13" s="63">
        <v>99812.74</v>
      </c>
      <c r="F13" s="76">
        <f>(D13-E13)/E13</f>
        <v>-0.39859180301031716</v>
      </c>
      <c r="G13" s="65">
        <v>8276</v>
      </c>
      <c r="H13" s="63">
        <v>147</v>
      </c>
      <c r="I13" s="63">
        <f t="shared" ref="I13:I21" si="0">G13/H13</f>
        <v>56.299319727891159</v>
      </c>
      <c r="J13" s="63">
        <v>16</v>
      </c>
      <c r="K13" s="63">
        <v>2</v>
      </c>
      <c r="L13" s="65">
        <v>210536</v>
      </c>
      <c r="M13" s="65">
        <v>30242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104" t="s">
        <v>56</v>
      </c>
      <c r="C14" s="45" t="s">
        <v>304</v>
      </c>
      <c r="D14" s="65">
        <v>52573.47</v>
      </c>
      <c r="E14" s="63" t="s">
        <v>30</v>
      </c>
      <c r="F14" s="63" t="s">
        <v>30</v>
      </c>
      <c r="G14" s="65">
        <v>10580</v>
      </c>
      <c r="H14" s="63">
        <v>182</v>
      </c>
      <c r="I14" s="63">
        <f t="shared" si="0"/>
        <v>58.131868131868131</v>
      </c>
      <c r="J14" s="63">
        <v>20</v>
      </c>
      <c r="K14" s="63">
        <v>1</v>
      </c>
      <c r="L14" s="65">
        <v>52857</v>
      </c>
      <c r="M14" s="65">
        <v>10633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104">
        <v>2</v>
      </c>
      <c r="C15" s="45" t="s">
        <v>274</v>
      </c>
      <c r="D15" s="65">
        <v>24450.47</v>
      </c>
      <c r="E15" s="63">
        <v>33562.15</v>
      </c>
      <c r="F15" s="76">
        <f>(D15-E15)/E15</f>
        <v>-0.27148677900551665</v>
      </c>
      <c r="G15" s="65">
        <v>3733</v>
      </c>
      <c r="H15" s="63">
        <v>80</v>
      </c>
      <c r="I15" s="63">
        <f t="shared" si="0"/>
        <v>46.662500000000001</v>
      </c>
      <c r="J15" s="63">
        <v>9</v>
      </c>
      <c r="K15" s="63">
        <v>4</v>
      </c>
      <c r="L15" s="65">
        <v>331012.32</v>
      </c>
      <c r="M15" s="65">
        <v>48593</v>
      </c>
      <c r="N15" s="61">
        <v>44456</v>
      </c>
      <c r="O15" s="60" t="s">
        <v>34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104">
        <v>3</v>
      </c>
      <c r="C16" s="45" t="s">
        <v>275</v>
      </c>
      <c r="D16" s="65">
        <v>16266.13</v>
      </c>
      <c r="E16" s="63">
        <v>23951.7</v>
      </c>
      <c r="F16" s="76">
        <f>(D16-E16)/E16</f>
        <v>-0.3208778500064714</v>
      </c>
      <c r="G16" s="65">
        <v>3143</v>
      </c>
      <c r="H16" s="63">
        <v>74</v>
      </c>
      <c r="I16" s="63">
        <f t="shared" si="0"/>
        <v>42.472972972972975</v>
      </c>
      <c r="J16" s="63">
        <v>11</v>
      </c>
      <c r="K16" s="63">
        <v>4</v>
      </c>
      <c r="L16" s="65">
        <v>160770</v>
      </c>
      <c r="M16" s="65">
        <v>32819</v>
      </c>
      <c r="N16" s="61">
        <v>44456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104">
        <v>4</v>
      </c>
      <c r="C17" s="45" t="s">
        <v>286</v>
      </c>
      <c r="D17" s="65">
        <v>7495.54</v>
      </c>
      <c r="E17" s="63">
        <v>12869.69</v>
      </c>
      <c r="F17" s="76">
        <f>(D17-E17)/E17</f>
        <v>-0.41758193087789997</v>
      </c>
      <c r="G17" s="65">
        <v>1562</v>
      </c>
      <c r="H17" s="63">
        <v>61</v>
      </c>
      <c r="I17" s="63">
        <f t="shared" si="0"/>
        <v>25.606557377049182</v>
      </c>
      <c r="J17" s="63">
        <v>15</v>
      </c>
      <c r="K17" s="63">
        <v>2</v>
      </c>
      <c r="L17" s="65">
        <v>25947.61</v>
      </c>
      <c r="M17" s="65">
        <v>5486</v>
      </c>
      <c r="N17" s="61">
        <v>44470</v>
      </c>
      <c r="O17" s="77" t="s">
        <v>27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104" t="s">
        <v>56</v>
      </c>
      <c r="C18" s="45" t="s">
        <v>301</v>
      </c>
      <c r="D18" s="65">
        <v>5343.2</v>
      </c>
      <c r="E18" s="63" t="s">
        <v>30</v>
      </c>
      <c r="F18" s="63" t="s">
        <v>30</v>
      </c>
      <c r="G18" s="65">
        <v>939</v>
      </c>
      <c r="H18" s="63">
        <v>67</v>
      </c>
      <c r="I18" s="63">
        <f t="shared" si="0"/>
        <v>14.014925373134329</v>
      </c>
      <c r="J18" s="63">
        <v>17</v>
      </c>
      <c r="K18" s="63">
        <v>1</v>
      </c>
      <c r="L18" s="65">
        <v>5343.2</v>
      </c>
      <c r="M18" s="65">
        <v>939</v>
      </c>
      <c r="N18" s="61">
        <v>44477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104">
        <v>5</v>
      </c>
      <c r="C19" s="45" t="s">
        <v>277</v>
      </c>
      <c r="D19" s="65">
        <v>4554.1000000000004</v>
      </c>
      <c r="E19" s="63">
        <v>6975.21</v>
      </c>
      <c r="F19" s="76">
        <f>(D19-E19)/E19</f>
        <v>-0.34710209441722895</v>
      </c>
      <c r="G19" s="65">
        <v>825</v>
      </c>
      <c r="H19" s="63">
        <v>37</v>
      </c>
      <c r="I19" s="63">
        <f t="shared" si="0"/>
        <v>22.297297297297298</v>
      </c>
      <c r="J19" s="63">
        <v>12</v>
      </c>
      <c r="K19" s="63">
        <v>4</v>
      </c>
      <c r="L19" s="65">
        <v>58200.34</v>
      </c>
      <c r="M19" s="65">
        <v>10176</v>
      </c>
      <c r="N19" s="61">
        <v>44456</v>
      </c>
      <c r="O19" s="60" t="s">
        <v>276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104" t="s">
        <v>56</v>
      </c>
      <c r="C20" s="45" t="s">
        <v>303</v>
      </c>
      <c r="D20" s="65">
        <v>4030.91</v>
      </c>
      <c r="E20" s="63" t="s">
        <v>30</v>
      </c>
      <c r="F20" s="63" t="s">
        <v>30</v>
      </c>
      <c r="G20" s="65">
        <v>627</v>
      </c>
      <c r="H20" s="63">
        <v>55</v>
      </c>
      <c r="I20" s="63">
        <f t="shared" si="0"/>
        <v>11.4</v>
      </c>
      <c r="J20" s="63">
        <v>13</v>
      </c>
      <c r="K20" s="63">
        <v>1</v>
      </c>
      <c r="L20" s="65">
        <v>4030.91</v>
      </c>
      <c r="M20" s="65">
        <v>627</v>
      </c>
      <c r="N20" s="61">
        <v>44477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105">
        <v>6</v>
      </c>
      <c r="C21" s="45" t="s">
        <v>232</v>
      </c>
      <c r="D21" s="65">
        <v>3060.12</v>
      </c>
      <c r="E21" s="63">
        <v>4637.3500000000004</v>
      </c>
      <c r="F21" s="76">
        <f>(D21-E21)/E21</f>
        <v>-0.34011450505137641</v>
      </c>
      <c r="G21" s="65">
        <v>624</v>
      </c>
      <c r="H21" s="63">
        <v>26</v>
      </c>
      <c r="I21" s="63">
        <f t="shared" si="0"/>
        <v>24</v>
      </c>
      <c r="J21" s="63">
        <v>8</v>
      </c>
      <c r="K21" s="63">
        <v>8</v>
      </c>
      <c r="L21" s="65">
        <v>163585</v>
      </c>
      <c r="M21" s="65">
        <v>35327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7</v>
      </c>
      <c r="C22" s="45" t="s">
        <v>263</v>
      </c>
      <c r="D22" s="65">
        <v>2330</v>
      </c>
      <c r="E22" s="63">
        <v>4364</v>
      </c>
      <c r="F22" s="76">
        <f>(D22-E22)/E22</f>
        <v>-0.46608615948670945</v>
      </c>
      <c r="G22" s="65">
        <v>338</v>
      </c>
      <c r="H22" s="63" t="s">
        <v>30</v>
      </c>
      <c r="I22" s="63" t="s">
        <v>30</v>
      </c>
      <c r="J22" s="63">
        <v>6</v>
      </c>
      <c r="K22" s="63">
        <v>5</v>
      </c>
      <c r="L22" s="65">
        <v>86286</v>
      </c>
      <c r="M22" s="65">
        <v>13801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180132.14000000004</v>
      </c>
      <c r="E23" s="58">
        <f t="shared" ref="E23:G23" si="1">SUM(E13:E22)</f>
        <v>186172.84000000003</v>
      </c>
      <c r="F23" s="84">
        <f>(D23-E23)/E23</f>
        <v>-3.2446730683165073E-2</v>
      </c>
      <c r="G23" s="58">
        <f t="shared" si="1"/>
        <v>30647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302</v>
      </c>
      <c r="D25" s="65">
        <v>940.45</v>
      </c>
      <c r="E25" s="63">
        <v>3565.51</v>
      </c>
      <c r="F25" s="76">
        <f t="shared" ref="F25:F33" si="2">(D25-E25)/E25</f>
        <v>-0.73623689177705298</v>
      </c>
      <c r="G25" s="65">
        <v>150</v>
      </c>
      <c r="H25" s="63">
        <v>12</v>
      </c>
      <c r="I25" s="63">
        <f>G25/H25</f>
        <v>12.5</v>
      </c>
      <c r="J25" s="63">
        <v>8</v>
      </c>
      <c r="K25" s="63">
        <v>3</v>
      </c>
      <c r="L25" s="65">
        <v>19384.29</v>
      </c>
      <c r="M25" s="65">
        <v>3096</v>
      </c>
      <c r="N25" s="61">
        <v>44463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105">
        <v>11</v>
      </c>
      <c r="C26" s="45" t="s">
        <v>199</v>
      </c>
      <c r="D26" s="65">
        <v>929.28</v>
      </c>
      <c r="E26" s="63">
        <v>1858.8</v>
      </c>
      <c r="F26" s="76">
        <f t="shared" si="2"/>
        <v>-0.50006455777921244</v>
      </c>
      <c r="G26" s="65">
        <v>183</v>
      </c>
      <c r="H26" s="63">
        <v>7</v>
      </c>
      <c r="I26" s="63">
        <f>G26/H26</f>
        <v>26.142857142857142</v>
      </c>
      <c r="J26" s="63">
        <v>4</v>
      </c>
      <c r="K26" s="63">
        <v>12</v>
      </c>
      <c r="L26" s="65">
        <v>226818</v>
      </c>
      <c r="M26" s="65">
        <v>48920</v>
      </c>
      <c r="N26" s="61">
        <v>44400</v>
      </c>
      <c r="O26" s="77" t="s">
        <v>32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104">
        <v>14</v>
      </c>
      <c r="C27" s="45" t="s">
        <v>256</v>
      </c>
      <c r="D27" s="65">
        <v>820.09</v>
      </c>
      <c r="E27" s="63">
        <v>720.3</v>
      </c>
      <c r="F27" s="76">
        <f t="shared" si="2"/>
        <v>0.13853949743162583</v>
      </c>
      <c r="G27" s="65">
        <v>122</v>
      </c>
      <c r="H27" s="63">
        <v>2</v>
      </c>
      <c r="I27" s="63">
        <f>G27/H27</f>
        <v>61</v>
      </c>
      <c r="J27" s="63">
        <v>1</v>
      </c>
      <c r="K27" s="63">
        <v>6</v>
      </c>
      <c r="L27" s="65">
        <v>40311.22</v>
      </c>
      <c r="M27" s="65">
        <v>6278</v>
      </c>
      <c r="N27" s="61">
        <v>44442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104">
        <v>9</v>
      </c>
      <c r="C28" s="45" t="s">
        <v>259</v>
      </c>
      <c r="D28" s="65">
        <v>545.20000000000005</v>
      </c>
      <c r="E28" s="63">
        <v>3278.39</v>
      </c>
      <c r="F28" s="76">
        <f t="shared" si="2"/>
        <v>-0.8336988582810464</v>
      </c>
      <c r="G28" s="65">
        <v>91</v>
      </c>
      <c r="H28" s="63">
        <v>3</v>
      </c>
      <c r="I28" s="63">
        <f>G28/H28</f>
        <v>30.333333333333332</v>
      </c>
      <c r="J28" s="63">
        <v>3</v>
      </c>
      <c r="K28" s="63">
        <v>6</v>
      </c>
      <c r="L28" s="65">
        <v>85618</v>
      </c>
      <c r="M28" s="65">
        <v>13409</v>
      </c>
      <c r="N28" s="61">
        <v>44442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123">
        <v>10</v>
      </c>
      <c r="C29" s="45" t="s">
        <v>230</v>
      </c>
      <c r="D29" s="65">
        <v>428.48</v>
      </c>
      <c r="E29" s="63">
        <v>2582.9499999999998</v>
      </c>
      <c r="F29" s="76">
        <f t="shared" si="2"/>
        <v>-0.83411215857836962</v>
      </c>
      <c r="G29" s="65">
        <v>63</v>
      </c>
      <c r="H29" s="63">
        <v>4</v>
      </c>
      <c r="I29" s="63">
        <f>G29/H29</f>
        <v>15.75</v>
      </c>
      <c r="J29" s="63">
        <v>2</v>
      </c>
      <c r="K29" s="63">
        <v>9</v>
      </c>
      <c r="L29" s="65">
        <v>156961</v>
      </c>
      <c r="M29" s="65">
        <v>25422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104">
        <v>20</v>
      </c>
      <c r="C30" s="64" t="s">
        <v>101</v>
      </c>
      <c r="D30" s="65">
        <v>309</v>
      </c>
      <c r="E30" s="65">
        <v>166</v>
      </c>
      <c r="F30" s="76">
        <f t="shared" si="2"/>
        <v>0.86144578313253017</v>
      </c>
      <c r="G30" s="65">
        <v>49</v>
      </c>
      <c r="H30" s="63" t="s">
        <v>30</v>
      </c>
      <c r="I30" s="63" t="s">
        <v>30</v>
      </c>
      <c r="J30" s="63">
        <v>1</v>
      </c>
      <c r="K30" s="63">
        <v>20</v>
      </c>
      <c r="L30" s="65">
        <v>13910.59</v>
      </c>
      <c r="M30" s="65">
        <v>2495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90"/>
      <c r="Y30" s="56"/>
      <c r="Z30" s="89"/>
    </row>
    <row r="31" spans="1:26" ht="25.35" customHeight="1">
      <c r="A31" s="59">
        <v>17</v>
      </c>
      <c r="B31" s="104">
        <v>15</v>
      </c>
      <c r="C31" s="45" t="s">
        <v>257</v>
      </c>
      <c r="D31" s="65">
        <v>273.39999999999998</v>
      </c>
      <c r="E31" s="65">
        <v>520.97</v>
      </c>
      <c r="F31" s="76">
        <f t="shared" si="2"/>
        <v>-0.47520970497341503</v>
      </c>
      <c r="G31" s="65">
        <v>62</v>
      </c>
      <c r="H31" s="63">
        <v>6</v>
      </c>
      <c r="I31" s="63">
        <f>G31/H31</f>
        <v>10.333333333333334</v>
      </c>
      <c r="J31" s="63">
        <v>2</v>
      </c>
      <c r="K31" s="63">
        <v>5</v>
      </c>
      <c r="L31" s="65">
        <v>23844.46</v>
      </c>
      <c r="M31" s="65">
        <v>5266</v>
      </c>
      <c r="N31" s="61">
        <v>44442</v>
      </c>
      <c r="O31" s="60" t="s">
        <v>258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04">
        <v>16</v>
      </c>
      <c r="C32" s="45" t="s">
        <v>187</v>
      </c>
      <c r="D32" s="65">
        <v>172.6</v>
      </c>
      <c r="E32" s="63">
        <v>517.69000000000005</v>
      </c>
      <c r="F32" s="76">
        <f t="shared" si="2"/>
        <v>-0.66659583920879295</v>
      </c>
      <c r="G32" s="65">
        <v>25</v>
      </c>
      <c r="H32" s="63">
        <v>1</v>
      </c>
      <c r="I32" s="63">
        <f>G32/H32</f>
        <v>25</v>
      </c>
      <c r="J32" s="63">
        <v>1</v>
      </c>
      <c r="K32" s="63">
        <v>13</v>
      </c>
      <c r="L32" s="65">
        <v>90327.55</v>
      </c>
      <c r="M32" s="65">
        <v>14476</v>
      </c>
      <c r="N32" s="61">
        <v>44393</v>
      </c>
      <c r="O32" s="60" t="s">
        <v>64</v>
      </c>
      <c r="P32" s="57"/>
      <c r="Q32" s="88"/>
      <c r="R32" s="88"/>
      <c r="S32" s="88"/>
      <c r="T32" s="88"/>
      <c r="U32" s="89"/>
      <c r="V32" s="89"/>
      <c r="W32" s="90"/>
      <c r="X32" s="90"/>
      <c r="Y32" s="56"/>
      <c r="Z32" s="89"/>
    </row>
    <row r="33" spans="1:26" ht="25.35" customHeight="1">
      <c r="A33" s="59">
        <v>19</v>
      </c>
      <c r="B33" s="104">
        <v>19</v>
      </c>
      <c r="C33" s="45" t="s">
        <v>229</v>
      </c>
      <c r="D33" s="65">
        <v>122</v>
      </c>
      <c r="E33" s="63">
        <v>214</v>
      </c>
      <c r="F33" s="76">
        <f t="shared" si="2"/>
        <v>-0.42990654205607476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9</v>
      </c>
      <c r="L33" s="65">
        <v>11175.86</v>
      </c>
      <c r="M33" s="65">
        <v>2371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66" t="s">
        <v>30</v>
      </c>
      <c r="C34" s="81" t="s">
        <v>67</v>
      </c>
      <c r="D34" s="65">
        <v>74</v>
      </c>
      <c r="E34" s="63" t="s">
        <v>30</v>
      </c>
      <c r="F34" s="58">
        <f t="shared" ref="E34:G35" si="3">SUM(F22:F33)</f>
        <v>-3.9743721622596828</v>
      </c>
      <c r="G34" s="65">
        <v>15</v>
      </c>
      <c r="H34" s="63">
        <v>1</v>
      </c>
      <c r="I34" s="63">
        <f>G34/H34</f>
        <v>15</v>
      </c>
      <c r="J34" s="63">
        <v>1</v>
      </c>
      <c r="K34" s="63" t="s">
        <v>30</v>
      </c>
      <c r="L34" s="65">
        <v>24118</v>
      </c>
      <c r="M34" s="65">
        <v>4267</v>
      </c>
      <c r="N34" s="61">
        <v>44323</v>
      </c>
      <c r="O34" s="60" t="s">
        <v>32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184746.64000000007</v>
      </c>
      <c r="E35" s="58">
        <f t="shared" si="3"/>
        <v>199597.45000000004</v>
      </c>
      <c r="F35" s="84">
        <f t="shared" ref="F35" si="4">(D35-E35)/E35</f>
        <v>-7.4403806261051766E-2</v>
      </c>
      <c r="G35" s="58">
        <f t="shared" si="3"/>
        <v>31427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13</v>
      </c>
      <c r="C37" s="45" t="s">
        <v>208</v>
      </c>
      <c r="D37" s="65">
        <v>48.65</v>
      </c>
      <c r="E37" s="63">
        <v>765.5</v>
      </c>
      <c r="F37" s="76">
        <f>(D37-E37)/E37</f>
        <v>-0.93644676681907257</v>
      </c>
      <c r="G37" s="65">
        <v>7</v>
      </c>
      <c r="H37" s="63">
        <v>1</v>
      </c>
      <c r="I37" s="63">
        <f>G37/H37</f>
        <v>7</v>
      </c>
      <c r="J37" s="63">
        <v>1</v>
      </c>
      <c r="K37" s="63">
        <v>11</v>
      </c>
      <c r="L37" s="65">
        <v>179849.69</v>
      </c>
      <c r="M37" s="65">
        <v>28518</v>
      </c>
      <c r="N37" s="61">
        <v>44407</v>
      </c>
      <c r="O37" s="77" t="s">
        <v>207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16"/>
      <c r="B38" s="16"/>
      <c r="C38" s="39" t="s">
        <v>305</v>
      </c>
      <c r="D38" s="58">
        <f>SUM(D35:D37)</f>
        <v>184795.29000000007</v>
      </c>
      <c r="E38" s="58">
        <f t="shared" ref="E38:G38" si="5">SUM(E35:E37)</f>
        <v>200362.95000000004</v>
      </c>
      <c r="F38" s="84">
        <f>(D38-E38)/E38</f>
        <v>-7.7697298826953642E-2</v>
      </c>
      <c r="G38" s="58">
        <f t="shared" si="5"/>
        <v>31434</v>
      </c>
      <c r="H38" s="58"/>
      <c r="I38" s="19"/>
      <c r="J38" s="18"/>
      <c r="K38" s="20"/>
      <c r="L38" s="21"/>
      <c r="M38" s="25"/>
      <c r="N38" s="22"/>
      <c r="O38" s="77"/>
    </row>
    <row r="39" spans="1:26" ht="23.1" customHeight="1"/>
    <row r="40" spans="1:26" ht="17.25" customHeight="1"/>
    <row r="41" spans="1:26" ht="16.5" customHeight="1"/>
    <row r="54" spans="16:18">
      <c r="R54" s="57"/>
    </row>
    <row r="57" spans="16:18">
      <c r="P57" s="57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bestFit="1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294</v>
      </c>
      <c r="F1" s="2"/>
      <c r="G1" s="2"/>
      <c r="H1" s="2"/>
      <c r="I1" s="2"/>
    </row>
    <row r="2" spans="1:26" ht="19.5" customHeight="1">
      <c r="E2" s="2" t="s">
        <v>295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292</v>
      </c>
      <c r="E6" s="4" t="s">
        <v>281</v>
      </c>
      <c r="F6" s="183"/>
      <c r="G6" s="4" t="s">
        <v>281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55"/>
      <c r="E9" s="155"/>
      <c r="F9" s="182" t="s">
        <v>15</v>
      </c>
      <c r="G9" s="155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7"/>
      <c r="Z9" s="56"/>
    </row>
    <row r="10" spans="1:26">
      <c r="A10" s="186"/>
      <c r="B10" s="186"/>
      <c r="C10" s="183"/>
      <c r="D10" s="156" t="s">
        <v>293</v>
      </c>
      <c r="E10" s="159" t="s">
        <v>282</v>
      </c>
      <c r="F10" s="183"/>
      <c r="G10" s="156" t="s">
        <v>282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7"/>
      <c r="Z10" s="56"/>
    </row>
    <row r="11" spans="1:26">
      <c r="A11" s="186"/>
      <c r="B11" s="186"/>
      <c r="C11" s="183"/>
      <c r="D11" s="156" t="s">
        <v>14</v>
      </c>
      <c r="E11" s="4" t="s">
        <v>14</v>
      </c>
      <c r="F11" s="183"/>
      <c r="G11" s="156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6"/>
      <c r="B12" s="187"/>
      <c r="C12" s="184"/>
      <c r="D12" s="157"/>
      <c r="E12" s="5" t="s">
        <v>2</v>
      </c>
      <c r="F12" s="184"/>
      <c r="G12" s="157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291</v>
      </c>
      <c r="D13" s="65">
        <v>99812.74</v>
      </c>
      <c r="E13" s="63" t="s">
        <v>30</v>
      </c>
      <c r="F13" s="76" t="s">
        <v>30</v>
      </c>
      <c r="G13" s="65">
        <v>14079</v>
      </c>
      <c r="H13" s="63">
        <v>201</v>
      </c>
      <c r="I13" s="63">
        <f t="shared" ref="I13:I18" si="0">G13/H13</f>
        <v>70.044776119402982</v>
      </c>
      <c r="J13" s="63">
        <v>18</v>
      </c>
      <c r="K13" s="63">
        <v>1</v>
      </c>
      <c r="L13" s="65">
        <v>116599</v>
      </c>
      <c r="M13" s="65">
        <v>16828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274</v>
      </c>
      <c r="D14" s="65">
        <v>33562.15</v>
      </c>
      <c r="E14" s="63">
        <v>70904.990000000005</v>
      </c>
      <c r="F14" s="76">
        <f>(D14-E14)/E14</f>
        <v>-0.52666025338978262</v>
      </c>
      <c r="G14" s="65">
        <v>5162</v>
      </c>
      <c r="H14" s="63">
        <v>94</v>
      </c>
      <c r="I14" s="63">
        <f t="shared" si="0"/>
        <v>54.914893617021278</v>
      </c>
      <c r="J14" s="63">
        <v>10</v>
      </c>
      <c r="K14" s="63">
        <v>3</v>
      </c>
      <c r="L14" s="65">
        <v>291363.95</v>
      </c>
      <c r="M14" s="65">
        <v>42271</v>
      </c>
      <c r="N14" s="61">
        <v>44456</v>
      </c>
      <c r="O14" s="77" t="s">
        <v>34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275</v>
      </c>
      <c r="D15" s="65">
        <v>23951.7</v>
      </c>
      <c r="E15" s="63">
        <v>40988.61</v>
      </c>
      <c r="F15" s="76">
        <f>(D15-E15)/E15</f>
        <v>-0.41564985980251584</v>
      </c>
      <c r="G15" s="65">
        <v>4759</v>
      </c>
      <c r="H15" s="63">
        <v>110</v>
      </c>
      <c r="I15" s="63">
        <f t="shared" si="0"/>
        <v>43.263636363636365</v>
      </c>
      <c r="J15" s="63">
        <v>16</v>
      </c>
      <c r="K15" s="63">
        <v>3</v>
      </c>
      <c r="L15" s="65">
        <v>139648</v>
      </c>
      <c r="M15" s="65">
        <v>28623</v>
      </c>
      <c r="N15" s="61">
        <v>44456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286</v>
      </c>
      <c r="D16" s="65">
        <v>12869.69</v>
      </c>
      <c r="E16" s="63" t="s">
        <v>30</v>
      </c>
      <c r="F16" s="76" t="s">
        <v>30</v>
      </c>
      <c r="G16" s="65">
        <v>2621</v>
      </c>
      <c r="H16" s="63">
        <v>93</v>
      </c>
      <c r="I16" s="63">
        <f t="shared" si="0"/>
        <v>28.182795698924732</v>
      </c>
      <c r="J16" s="63">
        <v>15</v>
      </c>
      <c r="K16" s="63">
        <v>1</v>
      </c>
      <c r="L16" s="65">
        <v>14326.81</v>
      </c>
      <c r="M16" s="65">
        <v>2923</v>
      </c>
      <c r="N16" s="61">
        <v>44470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3</v>
      </c>
      <c r="C17" s="45" t="s">
        <v>277</v>
      </c>
      <c r="D17" s="65">
        <v>6975.21</v>
      </c>
      <c r="E17" s="63">
        <v>9856.9</v>
      </c>
      <c r="F17" s="76">
        <f>(D17-E17)/E17</f>
        <v>-0.2923525652081283</v>
      </c>
      <c r="G17" s="65">
        <v>1177</v>
      </c>
      <c r="H17" s="63">
        <v>40</v>
      </c>
      <c r="I17" s="63">
        <f t="shared" si="0"/>
        <v>29.425000000000001</v>
      </c>
      <c r="J17" s="63">
        <v>16</v>
      </c>
      <c r="K17" s="63">
        <v>3</v>
      </c>
      <c r="L17" s="65">
        <v>47781.760000000002</v>
      </c>
      <c r="M17" s="65">
        <v>8310</v>
      </c>
      <c r="N17" s="61">
        <v>44456</v>
      </c>
      <c r="O17" s="60" t="s">
        <v>276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6</v>
      </c>
      <c r="C18" s="45" t="s">
        <v>232</v>
      </c>
      <c r="D18" s="65">
        <v>4637.3500000000004</v>
      </c>
      <c r="E18" s="63">
        <v>6742.94</v>
      </c>
      <c r="F18" s="76">
        <f>(D18-E18)/E18</f>
        <v>-0.31226586622452512</v>
      </c>
      <c r="G18" s="65">
        <v>928</v>
      </c>
      <c r="H18" s="63">
        <v>43</v>
      </c>
      <c r="I18" s="63">
        <f t="shared" si="0"/>
        <v>21.581395348837209</v>
      </c>
      <c r="J18" s="63">
        <v>8</v>
      </c>
      <c r="K18" s="63">
        <v>7</v>
      </c>
      <c r="L18" s="65">
        <v>159979</v>
      </c>
      <c r="M18" s="65">
        <v>34576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263</v>
      </c>
      <c r="D19" s="65">
        <v>4364</v>
      </c>
      <c r="E19" s="63">
        <v>7794</v>
      </c>
      <c r="F19" s="76">
        <f>(D19-E19)/E19</f>
        <v>-0.44008211444701051</v>
      </c>
      <c r="G19" s="65">
        <v>664</v>
      </c>
      <c r="H19" s="63" t="s">
        <v>30</v>
      </c>
      <c r="I19" s="63" t="s">
        <v>30</v>
      </c>
      <c r="J19" s="63">
        <v>9</v>
      </c>
      <c r="K19" s="63">
        <v>4</v>
      </c>
      <c r="L19" s="65">
        <v>81040</v>
      </c>
      <c r="M19" s="65">
        <v>13014</v>
      </c>
      <c r="N19" s="61">
        <v>44449</v>
      </c>
      <c r="O19" s="60" t="s">
        <v>31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4</v>
      </c>
      <c r="C20" s="45" t="s">
        <v>302</v>
      </c>
      <c r="D20" s="65">
        <v>3565.51</v>
      </c>
      <c r="E20" s="63">
        <v>8901.41</v>
      </c>
      <c r="F20" s="76">
        <f>(D20-E20)/E20</f>
        <v>-0.59944435769164661</v>
      </c>
      <c r="G20" s="65">
        <v>541</v>
      </c>
      <c r="H20" s="63">
        <v>38</v>
      </c>
      <c r="I20" s="63">
        <f>G20/H20</f>
        <v>14.236842105263158</v>
      </c>
      <c r="J20" s="63">
        <v>14</v>
      </c>
      <c r="K20" s="63">
        <v>2</v>
      </c>
      <c r="L20" s="65">
        <v>16424.400000000001</v>
      </c>
      <c r="M20" s="65">
        <v>2619</v>
      </c>
      <c r="N20" s="61">
        <v>44463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93">
        <v>7</v>
      </c>
      <c r="C21" s="45" t="s">
        <v>259</v>
      </c>
      <c r="D21" s="65">
        <v>3278.39</v>
      </c>
      <c r="E21" s="63">
        <v>4992.2</v>
      </c>
      <c r="F21" s="76">
        <f>(D21-E21)/E21</f>
        <v>-0.34329754416890351</v>
      </c>
      <c r="G21" s="65">
        <v>517</v>
      </c>
      <c r="H21" s="63">
        <v>19</v>
      </c>
      <c r="I21" s="63">
        <f>G21/H21</f>
        <v>27.210526315789473</v>
      </c>
      <c r="J21" s="63">
        <v>7</v>
      </c>
      <c r="K21" s="63">
        <v>5</v>
      </c>
      <c r="L21" s="65">
        <v>84013</v>
      </c>
      <c r="M21" s="65">
        <v>13135</v>
      </c>
      <c r="N21" s="61">
        <v>44442</v>
      </c>
      <c r="O21" s="77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66" t="s">
        <v>30</v>
      </c>
      <c r="C22" s="45" t="s">
        <v>230</v>
      </c>
      <c r="D22" s="65">
        <v>2582.9499999999998</v>
      </c>
      <c r="E22" s="63" t="s">
        <v>30</v>
      </c>
      <c r="F22" s="63" t="s">
        <v>30</v>
      </c>
      <c r="G22" s="65">
        <v>393</v>
      </c>
      <c r="H22" s="63">
        <v>15</v>
      </c>
      <c r="I22" s="63">
        <f>G22/H22</f>
        <v>26.2</v>
      </c>
      <c r="J22" s="63">
        <v>6</v>
      </c>
      <c r="K22" s="63">
        <v>8</v>
      </c>
      <c r="L22" s="65">
        <v>155722</v>
      </c>
      <c r="M22" s="65">
        <v>25217</v>
      </c>
      <c r="N22" s="61">
        <v>44421</v>
      </c>
      <c r="O22" s="60" t="s">
        <v>32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195599.69000000006</v>
      </c>
      <c r="E23" s="58">
        <f t="shared" ref="E23:G23" si="1">SUM(E13:E22)</f>
        <v>150181.05000000002</v>
      </c>
      <c r="F23" s="84">
        <f t="shared" ref="F23" si="2">(D23-E23)/E23</f>
        <v>0.30242590526567792</v>
      </c>
      <c r="G23" s="58">
        <f t="shared" si="1"/>
        <v>30841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199</v>
      </c>
      <c r="D25" s="65">
        <v>1858.8</v>
      </c>
      <c r="E25" s="63">
        <v>2431.6</v>
      </c>
      <c r="F25" s="76">
        <f t="shared" ref="F25:F30" si="3">(D25-E25)/E25</f>
        <v>-0.23556506004277017</v>
      </c>
      <c r="G25" s="65">
        <v>356</v>
      </c>
      <c r="H25" s="63">
        <v>15</v>
      </c>
      <c r="I25" s="63">
        <f>G25/H25</f>
        <v>23.733333333333334</v>
      </c>
      <c r="J25" s="63">
        <v>4</v>
      </c>
      <c r="K25" s="63">
        <v>11</v>
      </c>
      <c r="L25" s="65">
        <v>225711</v>
      </c>
      <c r="M25" s="65">
        <v>48701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23</v>
      </c>
      <c r="C26" s="45" t="s">
        <v>250</v>
      </c>
      <c r="D26" s="65">
        <v>944</v>
      </c>
      <c r="E26" s="63">
        <v>110</v>
      </c>
      <c r="F26" s="76">
        <f t="shared" si="3"/>
        <v>7.581818181818182</v>
      </c>
      <c r="G26" s="65">
        <v>156</v>
      </c>
      <c r="H26" s="63">
        <v>3</v>
      </c>
      <c r="I26" s="63">
        <f t="shared" ref="I26:I33" si="4">G26/H26</f>
        <v>52</v>
      </c>
      <c r="J26" s="63">
        <v>3</v>
      </c>
      <c r="K26" s="63">
        <v>6</v>
      </c>
      <c r="L26" s="65">
        <v>13569.89</v>
      </c>
      <c r="M26" s="65">
        <v>2536</v>
      </c>
      <c r="N26" s="61">
        <v>44435</v>
      </c>
      <c r="O26" s="60" t="s">
        <v>37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18</v>
      </c>
      <c r="C27" s="45" t="s">
        <v>208</v>
      </c>
      <c r="D27" s="65">
        <v>765.5</v>
      </c>
      <c r="E27" s="63">
        <v>687.7</v>
      </c>
      <c r="F27" s="76">
        <f t="shared" si="3"/>
        <v>0.11313072560709604</v>
      </c>
      <c r="G27" s="65">
        <v>113</v>
      </c>
      <c r="H27" s="63">
        <v>3</v>
      </c>
      <c r="I27" s="63">
        <f t="shared" si="4"/>
        <v>37.666666666666664</v>
      </c>
      <c r="J27" s="63">
        <v>1</v>
      </c>
      <c r="K27" s="63">
        <v>10</v>
      </c>
      <c r="L27" s="65">
        <v>179437.34</v>
      </c>
      <c r="M27" s="65">
        <v>28458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256</v>
      </c>
      <c r="D28" s="65">
        <v>720.3</v>
      </c>
      <c r="E28" s="63">
        <v>2393.73</v>
      </c>
      <c r="F28" s="76">
        <f t="shared" si="3"/>
        <v>-0.69908886967201822</v>
      </c>
      <c r="G28" s="65">
        <v>106</v>
      </c>
      <c r="H28" s="63">
        <v>4</v>
      </c>
      <c r="I28" s="63">
        <f t="shared" si="4"/>
        <v>26.5</v>
      </c>
      <c r="J28" s="63">
        <v>3</v>
      </c>
      <c r="K28" s="63">
        <v>5</v>
      </c>
      <c r="L28" s="65">
        <v>38703.279999999999</v>
      </c>
      <c r="M28" s="65">
        <v>6040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257</v>
      </c>
      <c r="D29" s="65">
        <v>520.97</v>
      </c>
      <c r="E29" s="65">
        <v>892.35</v>
      </c>
      <c r="F29" s="76">
        <f t="shared" si="3"/>
        <v>-0.41618199137109879</v>
      </c>
      <c r="G29" s="65">
        <v>98</v>
      </c>
      <c r="H29" s="63">
        <v>4</v>
      </c>
      <c r="I29" s="63">
        <f>G29/H29</f>
        <v>24.5</v>
      </c>
      <c r="J29" s="63">
        <v>1</v>
      </c>
      <c r="K29" s="63">
        <v>4</v>
      </c>
      <c r="L29" s="65">
        <v>23385.66</v>
      </c>
      <c r="M29" s="65">
        <v>5151</v>
      </c>
      <c r="N29" s="61">
        <v>44442</v>
      </c>
      <c r="O29" s="60" t="s">
        <v>258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13</v>
      </c>
      <c r="C30" s="45" t="s">
        <v>187</v>
      </c>
      <c r="D30" s="65">
        <v>517.69000000000005</v>
      </c>
      <c r="E30" s="63">
        <v>1373.7</v>
      </c>
      <c r="F30" s="76">
        <f t="shared" si="3"/>
        <v>-0.62314187959525369</v>
      </c>
      <c r="G30" s="65">
        <v>75</v>
      </c>
      <c r="H30" s="63">
        <v>2</v>
      </c>
      <c r="I30" s="63">
        <f t="shared" si="4"/>
        <v>37.5</v>
      </c>
      <c r="J30" s="63">
        <v>1</v>
      </c>
      <c r="K30" s="63">
        <v>12</v>
      </c>
      <c r="L30" s="65">
        <v>89869.05</v>
      </c>
      <c r="M30" s="65">
        <v>14410</v>
      </c>
      <c r="N30" s="61">
        <v>44393</v>
      </c>
      <c r="O30" s="60" t="s">
        <v>64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66" t="s">
        <v>30</v>
      </c>
      <c r="C31" s="116" t="s">
        <v>159</v>
      </c>
      <c r="D31" s="65">
        <v>265</v>
      </c>
      <c r="E31" s="63" t="s">
        <v>30</v>
      </c>
      <c r="F31" s="76" t="s">
        <v>30</v>
      </c>
      <c r="G31" s="65">
        <v>42</v>
      </c>
      <c r="H31" s="63">
        <v>2</v>
      </c>
      <c r="I31" s="63">
        <f t="shared" si="4"/>
        <v>21</v>
      </c>
      <c r="J31" s="63">
        <v>1</v>
      </c>
      <c r="K31" s="63" t="s">
        <v>30</v>
      </c>
      <c r="L31" s="65">
        <v>48947.85</v>
      </c>
      <c r="M31" s="65">
        <v>11016</v>
      </c>
      <c r="N31" s="61">
        <v>44372</v>
      </c>
      <c r="O31" s="60" t="s">
        <v>37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12</v>
      </c>
      <c r="C32" s="45" t="s">
        <v>287</v>
      </c>
      <c r="D32" s="65">
        <v>263.06</v>
      </c>
      <c r="E32" s="63">
        <v>1379.73</v>
      </c>
      <c r="F32" s="76">
        <f t="shared" ref="F32:F35" si="5">(D32-E32)/E32</f>
        <v>-0.80933950845455271</v>
      </c>
      <c r="G32" s="65">
        <v>60</v>
      </c>
      <c r="H32" s="63">
        <v>12</v>
      </c>
      <c r="I32" s="63">
        <f t="shared" si="4"/>
        <v>5</v>
      </c>
      <c r="J32" s="63">
        <v>7</v>
      </c>
      <c r="K32" s="63">
        <v>2</v>
      </c>
      <c r="L32" s="65">
        <v>1893.25</v>
      </c>
      <c r="M32" s="65">
        <v>406</v>
      </c>
      <c r="N32" s="61">
        <v>44463</v>
      </c>
      <c r="O32" s="60" t="s">
        <v>290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22</v>
      </c>
      <c r="C33" s="45" t="s">
        <v>229</v>
      </c>
      <c r="D33" s="65">
        <v>214</v>
      </c>
      <c r="E33" s="63">
        <v>115</v>
      </c>
      <c r="F33" s="76">
        <f t="shared" si="5"/>
        <v>0.86086956521739133</v>
      </c>
      <c r="G33" s="65">
        <v>38</v>
      </c>
      <c r="H33" s="63">
        <v>3</v>
      </c>
      <c r="I33" s="63">
        <f t="shared" si="4"/>
        <v>12.666666666666666</v>
      </c>
      <c r="J33" s="63">
        <v>2</v>
      </c>
      <c r="K33" s="63">
        <v>8</v>
      </c>
      <c r="L33" s="65">
        <v>11053.86</v>
      </c>
      <c r="M33" s="65">
        <v>2351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21</v>
      </c>
      <c r="C34" s="64" t="s">
        <v>101</v>
      </c>
      <c r="D34" s="65">
        <v>166</v>
      </c>
      <c r="E34" s="65">
        <v>278</v>
      </c>
      <c r="F34" s="76">
        <f t="shared" si="5"/>
        <v>-0.40287769784172661</v>
      </c>
      <c r="G34" s="65">
        <v>30</v>
      </c>
      <c r="H34" s="63" t="s">
        <v>30</v>
      </c>
      <c r="I34" s="63" t="s">
        <v>30</v>
      </c>
      <c r="J34" s="63">
        <v>1</v>
      </c>
      <c r="K34" s="63">
        <v>19</v>
      </c>
      <c r="L34" s="65">
        <f>13101+D34</f>
        <v>13267</v>
      </c>
      <c r="M34" s="65">
        <v>2338</v>
      </c>
      <c r="N34" s="61">
        <v>44330</v>
      </c>
      <c r="O34" s="77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201835.01000000004</v>
      </c>
      <c r="E35" s="58">
        <f t="shared" ref="E35:G35" si="6">SUM(E23:E34)</f>
        <v>159842.86000000007</v>
      </c>
      <c r="F35" s="84">
        <f t="shared" si="5"/>
        <v>0.262708950528037</v>
      </c>
      <c r="G35" s="58">
        <f t="shared" si="6"/>
        <v>31915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226</v>
      </c>
      <c r="D37" s="65">
        <v>124.1</v>
      </c>
      <c r="E37" s="63">
        <v>747.6</v>
      </c>
      <c r="F37" s="76">
        <f>(D37-E37)/E37</f>
        <v>-0.83400214018191543</v>
      </c>
      <c r="G37" s="65">
        <v>19</v>
      </c>
      <c r="H37" s="63" t="s">
        <v>30</v>
      </c>
      <c r="I37" s="63" t="s">
        <v>30</v>
      </c>
      <c r="J37" s="63">
        <v>2</v>
      </c>
      <c r="K37" s="63">
        <v>8</v>
      </c>
      <c r="L37" s="65">
        <v>42304.170000000006</v>
      </c>
      <c r="M37" s="65">
        <v>7681</v>
      </c>
      <c r="N37" s="61">
        <v>44421</v>
      </c>
      <c r="O37" s="60" t="s">
        <v>227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8</v>
      </c>
      <c r="C38" s="45" t="s">
        <v>285</v>
      </c>
      <c r="D38" s="65">
        <v>109.6</v>
      </c>
      <c r="E38" s="63">
        <v>3655.33</v>
      </c>
      <c r="F38" s="76">
        <f>(D38-E38)/E38</f>
        <v>-0.97001638702935167</v>
      </c>
      <c r="G38" s="65">
        <v>16</v>
      </c>
      <c r="H38" s="63">
        <v>6</v>
      </c>
      <c r="I38" s="63">
        <f>G38/H38</f>
        <v>2.6666666666666665</v>
      </c>
      <c r="J38" s="63">
        <v>4</v>
      </c>
      <c r="K38" s="63">
        <v>2</v>
      </c>
      <c r="L38" s="65">
        <v>5629.03</v>
      </c>
      <c r="M38" s="65">
        <v>916</v>
      </c>
      <c r="N38" s="61">
        <v>44463</v>
      </c>
      <c r="O38" s="60" t="s">
        <v>27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16"/>
      <c r="B39" s="16"/>
      <c r="C39" s="39" t="s">
        <v>296</v>
      </c>
      <c r="D39" s="58">
        <f>SUM(D35:D38)</f>
        <v>202068.71000000005</v>
      </c>
      <c r="E39" s="58">
        <f t="shared" ref="E39:G39" si="7">SUM(E35:E38)</f>
        <v>164245.79000000007</v>
      </c>
      <c r="F39" s="84">
        <f>(D39-E39)/E39</f>
        <v>0.23028243220115394</v>
      </c>
      <c r="G39" s="58">
        <f t="shared" si="7"/>
        <v>31950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283</v>
      </c>
      <c r="F1" s="2"/>
      <c r="G1" s="2"/>
      <c r="H1" s="2"/>
      <c r="I1" s="2"/>
    </row>
    <row r="2" spans="1:26" ht="19.5" customHeight="1">
      <c r="E2" s="2" t="s">
        <v>284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5"/>
      <c r="B5" s="185"/>
      <c r="C5" s="182" t="s">
        <v>0</v>
      </c>
      <c r="D5" s="3"/>
      <c r="E5" s="3"/>
      <c r="F5" s="182" t="s">
        <v>3</v>
      </c>
      <c r="G5" s="3"/>
      <c r="H5" s="182" t="s">
        <v>5</v>
      </c>
      <c r="I5" s="182" t="s">
        <v>6</v>
      </c>
      <c r="J5" s="182" t="s">
        <v>7</v>
      </c>
      <c r="K5" s="182" t="s">
        <v>8</v>
      </c>
      <c r="L5" s="182" t="s">
        <v>10</v>
      </c>
      <c r="M5" s="182" t="s">
        <v>9</v>
      </c>
      <c r="N5" s="182" t="s">
        <v>11</v>
      </c>
      <c r="O5" s="182" t="s">
        <v>12</v>
      </c>
    </row>
    <row r="6" spans="1:26">
      <c r="A6" s="186"/>
      <c r="B6" s="186"/>
      <c r="C6" s="183"/>
      <c r="D6" s="4" t="s">
        <v>281</v>
      </c>
      <c r="E6" s="4" t="s">
        <v>270</v>
      </c>
      <c r="F6" s="183"/>
      <c r="G6" s="4" t="s">
        <v>281</v>
      </c>
      <c r="H6" s="183"/>
      <c r="I6" s="183"/>
      <c r="J6" s="183"/>
      <c r="K6" s="183"/>
      <c r="L6" s="183"/>
      <c r="M6" s="183"/>
      <c r="N6" s="183"/>
      <c r="O6" s="183"/>
    </row>
    <row r="7" spans="1:26">
      <c r="A7" s="186"/>
      <c r="B7" s="186"/>
      <c r="C7" s="183"/>
      <c r="D7" s="4" t="s">
        <v>1</v>
      </c>
      <c r="E7" s="4" t="s">
        <v>1</v>
      </c>
      <c r="F7" s="183"/>
      <c r="G7" s="4" t="s">
        <v>4</v>
      </c>
      <c r="H7" s="183"/>
      <c r="I7" s="183"/>
      <c r="J7" s="183"/>
      <c r="K7" s="183"/>
      <c r="L7" s="183"/>
      <c r="M7" s="183"/>
      <c r="N7" s="183"/>
      <c r="O7" s="183"/>
    </row>
    <row r="8" spans="1:26" ht="18" customHeight="1" thickBot="1">
      <c r="A8" s="187"/>
      <c r="B8" s="187"/>
      <c r="C8" s="184"/>
      <c r="D8" s="5" t="s">
        <v>2</v>
      </c>
      <c r="E8" s="5" t="s">
        <v>2</v>
      </c>
      <c r="F8" s="184"/>
      <c r="G8" s="6"/>
      <c r="H8" s="184"/>
      <c r="I8" s="184"/>
      <c r="J8" s="184"/>
      <c r="K8" s="184"/>
      <c r="L8" s="184"/>
      <c r="M8" s="184"/>
      <c r="N8" s="184"/>
      <c r="O8" s="184"/>
      <c r="R8" s="8"/>
    </row>
    <row r="9" spans="1:26" ht="15" customHeight="1">
      <c r="A9" s="185"/>
      <c r="B9" s="185"/>
      <c r="C9" s="182" t="s">
        <v>13</v>
      </c>
      <c r="D9" s="158"/>
      <c r="E9" s="158"/>
      <c r="F9" s="182" t="s">
        <v>15</v>
      </c>
      <c r="G9" s="158"/>
      <c r="H9" s="9" t="s">
        <v>18</v>
      </c>
      <c r="I9" s="1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2" t="s">
        <v>26</v>
      </c>
      <c r="R9" s="8"/>
      <c r="V9" s="57"/>
      <c r="W9" s="56"/>
      <c r="X9" s="56"/>
      <c r="Y9" s="57"/>
      <c r="Z9" s="56"/>
    </row>
    <row r="10" spans="1:26">
      <c r="A10" s="186"/>
      <c r="B10" s="186"/>
      <c r="C10" s="183"/>
      <c r="D10" s="159" t="s">
        <v>282</v>
      </c>
      <c r="E10" s="159" t="s">
        <v>271</v>
      </c>
      <c r="F10" s="183"/>
      <c r="G10" s="159" t="s">
        <v>282</v>
      </c>
      <c r="H10" s="4" t="s">
        <v>17</v>
      </c>
      <c r="I10" s="1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3"/>
      <c r="R10" s="8"/>
      <c r="V10" s="57"/>
      <c r="W10" s="56"/>
      <c r="X10" s="56"/>
      <c r="Y10" s="57"/>
      <c r="Z10" s="56"/>
    </row>
    <row r="11" spans="1:26">
      <c r="A11" s="186"/>
      <c r="B11" s="186"/>
      <c r="C11" s="183"/>
      <c r="D11" s="159" t="s">
        <v>14</v>
      </c>
      <c r="E11" s="4" t="s">
        <v>14</v>
      </c>
      <c r="F11" s="183"/>
      <c r="G11" s="159" t="s">
        <v>16</v>
      </c>
      <c r="H11" s="6"/>
      <c r="I11" s="183"/>
      <c r="J11" s="6"/>
      <c r="K11" s="6"/>
      <c r="L11" s="12" t="s">
        <v>2</v>
      </c>
      <c r="M11" s="4" t="s">
        <v>17</v>
      </c>
      <c r="N11" s="6"/>
      <c r="O11" s="18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6"/>
      <c r="B12" s="187"/>
      <c r="C12" s="184"/>
      <c r="D12" s="160"/>
      <c r="E12" s="5" t="s">
        <v>2</v>
      </c>
      <c r="F12" s="184"/>
      <c r="G12" s="160" t="s">
        <v>17</v>
      </c>
      <c r="H12" s="32"/>
      <c r="I12" s="184"/>
      <c r="J12" s="32"/>
      <c r="K12" s="32"/>
      <c r="L12" s="32"/>
      <c r="M12" s="32"/>
      <c r="N12" s="32"/>
      <c r="O12" s="184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>
        <v>1</v>
      </c>
      <c r="C13" s="45" t="s">
        <v>274</v>
      </c>
      <c r="D13" s="65">
        <v>70904.990000000005</v>
      </c>
      <c r="E13" s="63">
        <v>96210.94</v>
      </c>
      <c r="F13" s="76">
        <f>(D13-E13)/E13</f>
        <v>-0.26302570165097644</v>
      </c>
      <c r="G13" s="65">
        <v>9872</v>
      </c>
      <c r="H13" s="63">
        <v>139</v>
      </c>
      <c r="I13" s="63">
        <f>G13/H13</f>
        <v>71.021582733812949</v>
      </c>
      <c r="J13" s="63">
        <v>16</v>
      </c>
      <c r="K13" s="63">
        <v>2</v>
      </c>
      <c r="L13" s="65">
        <v>229069.71</v>
      </c>
      <c r="M13" s="65">
        <v>32540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2</v>
      </c>
      <c r="C14" s="45" t="s">
        <v>275</v>
      </c>
      <c r="D14" s="65">
        <v>40988.61</v>
      </c>
      <c r="E14" s="63">
        <v>58122.559999999998</v>
      </c>
      <c r="F14" s="76">
        <f>(D14-E14)/E14</f>
        <v>-0.2947900092494205</v>
      </c>
      <c r="G14" s="65">
        <v>8344</v>
      </c>
      <c r="H14" s="63">
        <v>162</v>
      </c>
      <c r="I14" s="63">
        <f>G14/H14</f>
        <v>51.506172839506171</v>
      </c>
      <c r="J14" s="63">
        <v>19</v>
      </c>
      <c r="K14" s="63">
        <v>2</v>
      </c>
      <c r="L14" s="65">
        <v>109211</v>
      </c>
      <c r="M14" s="65">
        <v>22450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277</v>
      </c>
      <c r="D15" s="65">
        <v>9856.9</v>
      </c>
      <c r="E15" s="63">
        <v>16918.53</v>
      </c>
      <c r="F15" s="76">
        <f>(D15-E15)/E15</f>
        <v>-0.41739028154337282</v>
      </c>
      <c r="G15" s="65">
        <v>1646</v>
      </c>
      <c r="H15" s="63">
        <v>58</v>
      </c>
      <c r="I15" s="63">
        <f>G15/H15</f>
        <v>28.379310344827587</v>
      </c>
      <c r="J15" s="63">
        <v>20</v>
      </c>
      <c r="K15" s="63">
        <v>2</v>
      </c>
      <c r="L15" s="65">
        <v>35106.58</v>
      </c>
      <c r="M15" s="65">
        <v>6061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302</v>
      </c>
      <c r="D16" s="65">
        <v>8901.41</v>
      </c>
      <c r="E16" s="63" t="s">
        <v>30</v>
      </c>
      <c r="F16" s="63" t="s">
        <v>30</v>
      </c>
      <c r="G16" s="65">
        <v>1413</v>
      </c>
      <c r="H16" s="63">
        <v>70</v>
      </c>
      <c r="I16" s="63">
        <f>G16/H16</f>
        <v>20.185714285714287</v>
      </c>
      <c r="J16" s="63">
        <v>18</v>
      </c>
      <c r="K16" s="63">
        <v>1</v>
      </c>
      <c r="L16" s="65">
        <v>8901.41</v>
      </c>
      <c r="M16" s="65">
        <v>1413</v>
      </c>
      <c r="N16" s="61">
        <v>44463</v>
      </c>
      <c r="O16" s="60" t="s">
        <v>37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263</v>
      </c>
      <c r="D17" s="65">
        <v>7794</v>
      </c>
      <c r="E17" s="63">
        <v>15940</v>
      </c>
      <c r="F17" s="76">
        <f>(D17-E17)/E17</f>
        <v>-0.51104140526976161</v>
      </c>
      <c r="G17" s="65">
        <v>1226</v>
      </c>
      <c r="H17" s="63" t="s">
        <v>30</v>
      </c>
      <c r="I17" s="63" t="s">
        <v>30</v>
      </c>
      <c r="J17" s="63">
        <v>12</v>
      </c>
      <c r="K17" s="63">
        <v>3</v>
      </c>
      <c r="L17" s="65">
        <v>72750</v>
      </c>
      <c r="M17" s="65">
        <v>11684</v>
      </c>
      <c r="N17" s="61">
        <v>44449</v>
      </c>
      <c r="O17" s="60" t="s">
        <v>31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6</v>
      </c>
      <c r="C18" s="45" t="s">
        <v>232</v>
      </c>
      <c r="D18" s="65">
        <v>6742.94</v>
      </c>
      <c r="E18" s="63">
        <v>9958.41</v>
      </c>
      <c r="F18" s="76">
        <f>(D18-E18)/E18</f>
        <v>-0.32288989909031668</v>
      </c>
      <c r="G18" s="65">
        <v>1377</v>
      </c>
      <c r="H18" s="63">
        <v>63</v>
      </c>
      <c r="I18" s="63">
        <f>G18/H18</f>
        <v>21.857142857142858</v>
      </c>
      <c r="J18" s="63">
        <v>11</v>
      </c>
      <c r="K18" s="63">
        <v>6</v>
      </c>
      <c r="L18" s="65">
        <v>150141</v>
      </c>
      <c r="M18" s="65">
        <v>24346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5</v>
      </c>
      <c r="C19" s="45" t="s">
        <v>259</v>
      </c>
      <c r="D19" s="65">
        <v>4992.2</v>
      </c>
      <c r="E19" s="63">
        <v>10018.17</v>
      </c>
      <c r="F19" s="76">
        <f>(D19-E19)/E19</f>
        <v>-0.50168543755995354</v>
      </c>
      <c r="G19" s="65">
        <v>804</v>
      </c>
      <c r="H19" s="63">
        <v>33</v>
      </c>
      <c r="I19" s="63">
        <f>G19/H19</f>
        <v>24.363636363636363</v>
      </c>
      <c r="J19" s="63">
        <v>9</v>
      </c>
      <c r="K19" s="63">
        <v>4</v>
      </c>
      <c r="L19" s="65">
        <v>78926</v>
      </c>
      <c r="M19" s="65">
        <v>12288</v>
      </c>
      <c r="N19" s="61">
        <v>44442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 t="s">
        <v>56</v>
      </c>
      <c r="C20" s="45" t="s">
        <v>285</v>
      </c>
      <c r="D20" s="65">
        <v>3655.33</v>
      </c>
      <c r="E20" s="63" t="s">
        <v>30</v>
      </c>
      <c r="F20" s="63" t="s">
        <v>30</v>
      </c>
      <c r="G20" s="65">
        <v>583</v>
      </c>
      <c r="H20" s="63">
        <v>68</v>
      </c>
      <c r="I20" s="63">
        <f>G20/H20</f>
        <v>8.5735294117647065</v>
      </c>
      <c r="J20" s="63">
        <v>15</v>
      </c>
      <c r="K20" s="63">
        <v>1</v>
      </c>
      <c r="L20" s="65">
        <v>4221.01</v>
      </c>
      <c r="M20" s="65">
        <v>668</v>
      </c>
      <c r="N20" s="61">
        <v>44463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9</v>
      </c>
      <c r="C21" s="45" t="s">
        <v>199</v>
      </c>
      <c r="D21" s="65">
        <v>2431.6</v>
      </c>
      <c r="E21" s="63">
        <v>4623.04</v>
      </c>
      <c r="F21" s="76">
        <f>(D21-E21)/E21</f>
        <v>-0.47402574929051017</v>
      </c>
      <c r="G21" s="65">
        <v>467</v>
      </c>
      <c r="H21" s="63">
        <v>12</v>
      </c>
      <c r="I21" s="63">
        <f>G21/H21</f>
        <v>38.916666666666664</v>
      </c>
      <c r="J21" s="63">
        <v>4</v>
      </c>
      <c r="K21" s="63">
        <v>10</v>
      </c>
      <c r="L21" s="65">
        <v>223751</v>
      </c>
      <c r="M21" s="65">
        <v>48322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8</v>
      </c>
      <c r="C22" s="45" t="s">
        <v>256</v>
      </c>
      <c r="D22" s="65">
        <v>2393.73</v>
      </c>
      <c r="E22" s="63">
        <v>5349</v>
      </c>
      <c r="F22" s="76">
        <f>(D22-E22)/E22</f>
        <v>-0.55249018508132364</v>
      </c>
      <c r="G22" s="65">
        <v>352</v>
      </c>
      <c r="H22" s="63">
        <v>8</v>
      </c>
      <c r="I22" s="63">
        <f>G22/H22</f>
        <v>44</v>
      </c>
      <c r="J22" s="63">
        <v>4</v>
      </c>
      <c r="K22" s="63">
        <v>4</v>
      </c>
      <c r="L22" s="65">
        <v>37120.03</v>
      </c>
      <c r="M22" s="65">
        <v>5793</v>
      </c>
      <c r="N22" s="61">
        <v>44442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158661.71000000002</v>
      </c>
      <c r="E23" s="58">
        <f t="shared" ref="E23:G23" si="0">SUM(E13:E22)</f>
        <v>217140.65000000002</v>
      </c>
      <c r="F23" s="108">
        <f>(D23-E23)/E23</f>
        <v>-0.26931364532619756</v>
      </c>
      <c r="G23" s="58">
        <f t="shared" si="0"/>
        <v>26084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231</v>
      </c>
      <c r="C25" s="45" t="s">
        <v>286</v>
      </c>
      <c r="D25" s="65">
        <v>1384.62</v>
      </c>
      <c r="E25" s="63" t="s">
        <v>30</v>
      </c>
      <c r="F25" s="63" t="s">
        <v>30</v>
      </c>
      <c r="G25" s="65">
        <v>286</v>
      </c>
      <c r="H25" s="63">
        <v>7</v>
      </c>
      <c r="I25" s="63"/>
      <c r="J25" s="63">
        <v>7</v>
      </c>
      <c r="K25" s="63">
        <v>0</v>
      </c>
      <c r="L25" s="65">
        <v>1384.62</v>
      </c>
      <c r="M25" s="65">
        <v>286</v>
      </c>
      <c r="N25" s="61" t="s">
        <v>233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 t="s">
        <v>56</v>
      </c>
      <c r="C26" s="45" t="s">
        <v>287</v>
      </c>
      <c r="D26" s="65">
        <v>1379.73</v>
      </c>
      <c r="E26" s="63" t="s">
        <v>30</v>
      </c>
      <c r="F26" s="63" t="s">
        <v>30</v>
      </c>
      <c r="G26" s="65">
        <v>287</v>
      </c>
      <c r="H26" s="63">
        <v>36</v>
      </c>
      <c r="I26" s="63">
        <f>G26/H26</f>
        <v>7.9722222222222223</v>
      </c>
      <c r="J26" s="63">
        <v>8</v>
      </c>
      <c r="K26" s="63">
        <v>1</v>
      </c>
      <c r="L26" s="65">
        <v>1379.73</v>
      </c>
      <c r="M26" s="65">
        <v>287</v>
      </c>
      <c r="N26" s="61">
        <v>44463</v>
      </c>
      <c r="O26" s="60" t="s">
        <v>290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13</v>
      </c>
      <c r="C27" s="45" t="s">
        <v>187</v>
      </c>
      <c r="D27" s="65">
        <v>1373.7</v>
      </c>
      <c r="E27" s="63">
        <v>1467.79</v>
      </c>
      <c r="F27" s="76">
        <f>(D27-E27)/E27</f>
        <v>-6.410317552238394E-2</v>
      </c>
      <c r="G27" s="65">
        <v>213</v>
      </c>
      <c r="H27" s="63">
        <v>4</v>
      </c>
      <c r="I27" s="63">
        <f>G27/H27</f>
        <v>53.25</v>
      </c>
      <c r="J27" s="63">
        <v>1</v>
      </c>
      <c r="K27" s="63">
        <v>11</v>
      </c>
      <c r="L27" s="65">
        <v>89183.360000000001</v>
      </c>
      <c r="M27" s="65">
        <v>14309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93">
        <v>10</v>
      </c>
      <c r="C28" s="45" t="s">
        <v>257</v>
      </c>
      <c r="D28" s="65">
        <v>892.35</v>
      </c>
      <c r="E28" s="63">
        <v>2975.91</v>
      </c>
      <c r="F28" s="76">
        <f>(D28-E28)/E28</f>
        <v>-0.70014214139540509</v>
      </c>
      <c r="G28" s="65">
        <v>172</v>
      </c>
      <c r="H28" s="63">
        <v>10</v>
      </c>
      <c r="I28" s="63">
        <f>G28/H28</f>
        <v>17.2</v>
      </c>
      <c r="J28" s="63">
        <v>3</v>
      </c>
      <c r="K28" s="63">
        <v>4</v>
      </c>
      <c r="L28" s="65">
        <v>22704.69</v>
      </c>
      <c r="M28" s="65">
        <v>5021</v>
      </c>
      <c r="N28" s="61">
        <v>44442</v>
      </c>
      <c r="O28" s="60" t="s">
        <v>258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93" t="s">
        <v>56</v>
      </c>
      <c r="C29" s="45" t="s">
        <v>288</v>
      </c>
      <c r="D29" s="65">
        <v>771.8</v>
      </c>
      <c r="E29" s="63" t="s">
        <v>30</v>
      </c>
      <c r="F29" s="63" t="s">
        <v>30</v>
      </c>
      <c r="G29" s="65">
        <v>107</v>
      </c>
      <c r="H29" s="63">
        <v>19</v>
      </c>
      <c r="I29" s="63">
        <f>G29/H29</f>
        <v>5.6315789473684212</v>
      </c>
      <c r="J29" s="63">
        <v>5</v>
      </c>
      <c r="K29" s="63">
        <v>1</v>
      </c>
      <c r="L29" s="65">
        <v>771.8</v>
      </c>
      <c r="M29" s="65">
        <v>107</v>
      </c>
      <c r="N29" s="61">
        <v>44463</v>
      </c>
      <c r="O29" s="60" t="s">
        <v>289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12</v>
      </c>
      <c r="C30" s="45" t="s">
        <v>226</v>
      </c>
      <c r="D30" s="65">
        <v>747.6</v>
      </c>
      <c r="E30" s="63">
        <v>1816.6000000000001</v>
      </c>
      <c r="F30" s="76">
        <f t="shared" ref="F30:F35" si="1">(D30-E30)/E30</f>
        <v>-0.58846196190685895</v>
      </c>
      <c r="G30" s="65">
        <v>125</v>
      </c>
      <c r="H30" s="63" t="s">
        <v>30</v>
      </c>
      <c r="I30" s="63" t="s">
        <v>30</v>
      </c>
      <c r="J30" s="63">
        <v>4</v>
      </c>
      <c r="K30" s="63">
        <v>7</v>
      </c>
      <c r="L30" s="65">
        <v>41690.370000000003</v>
      </c>
      <c r="M30" s="65">
        <v>7577</v>
      </c>
      <c r="N30" s="61">
        <v>44421</v>
      </c>
      <c r="O30" s="60" t="s">
        <v>227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255</v>
      </c>
      <c r="D31" s="65">
        <v>737.3</v>
      </c>
      <c r="E31" s="63">
        <v>2366.1999999999998</v>
      </c>
      <c r="F31" s="76">
        <f t="shared" si="1"/>
        <v>-0.68840334713887241</v>
      </c>
      <c r="G31" s="65">
        <v>110</v>
      </c>
      <c r="H31" s="63">
        <v>3</v>
      </c>
      <c r="I31" s="63">
        <f>G31/H31</f>
        <v>36.666666666666664</v>
      </c>
      <c r="J31" s="63">
        <v>2</v>
      </c>
      <c r="K31" s="63">
        <v>4</v>
      </c>
      <c r="L31" s="65">
        <v>15659.59</v>
      </c>
      <c r="M31" s="65">
        <v>2610</v>
      </c>
      <c r="N31" s="61">
        <v>44442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15</v>
      </c>
      <c r="C32" s="45" t="s">
        <v>208</v>
      </c>
      <c r="D32" s="65">
        <v>687.7</v>
      </c>
      <c r="E32" s="63">
        <v>1181.9999999999998</v>
      </c>
      <c r="F32" s="76">
        <f t="shared" si="1"/>
        <v>-0.41818950930626042</v>
      </c>
      <c r="G32" s="65">
        <v>100</v>
      </c>
      <c r="H32" s="63">
        <v>2</v>
      </c>
      <c r="I32" s="63">
        <f>G32/H32</f>
        <v>50</v>
      </c>
      <c r="J32" s="63">
        <v>1</v>
      </c>
      <c r="K32" s="63">
        <v>9</v>
      </c>
      <c r="L32" s="65">
        <v>178383.09</v>
      </c>
      <c r="M32" s="65">
        <v>28304</v>
      </c>
      <c r="N32" s="61">
        <v>44407</v>
      </c>
      <c r="O32" s="77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280</v>
      </c>
      <c r="D33" s="65">
        <v>351.3</v>
      </c>
      <c r="E33" s="63">
        <v>430.45</v>
      </c>
      <c r="F33" s="76">
        <f t="shared" si="1"/>
        <v>-0.18387733766988032</v>
      </c>
      <c r="G33" s="65">
        <v>51</v>
      </c>
      <c r="H33" s="63" t="s">
        <v>30</v>
      </c>
      <c r="I33" s="63" t="s">
        <v>30</v>
      </c>
      <c r="J33" s="63" t="s">
        <v>30</v>
      </c>
      <c r="K33" s="63">
        <v>2</v>
      </c>
      <c r="L33" s="65">
        <v>1426.1</v>
      </c>
      <c r="M33" s="65">
        <v>215</v>
      </c>
      <c r="N33" s="61">
        <v>44456</v>
      </c>
      <c r="O33" s="60" t="s">
        <v>279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186</v>
      </c>
      <c r="D34" s="65">
        <v>309.58999999999997</v>
      </c>
      <c r="E34" s="63">
        <v>391.88</v>
      </c>
      <c r="F34" s="76">
        <f t="shared" si="1"/>
        <v>-0.2099877513524549</v>
      </c>
      <c r="G34" s="65">
        <v>57</v>
      </c>
      <c r="H34" s="63">
        <v>2</v>
      </c>
      <c r="I34" s="63">
        <f>G34/H34</f>
        <v>28.5</v>
      </c>
      <c r="J34" s="63">
        <v>1</v>
      </c>
      <c r="K34" s="63">
        <v>11</v>
      </c>
      <c r="L34" s="65">
        <v>158264.74</v>
      </c>
      <c r="M34" s="65">
        <v>32749</v>
      </c>
      <c r="N34" s="61">
        <v>44393</v>
      </c>
      <c r="O34" s="60" t="s">
        <v>34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167297.40000000002</v>
      </c>
      <c r="E35" s="58">
        <f t="shared" ref="E35:G35" si="2">SUM(E23:E34)</f>
        <v>227771.48000000007</v>
      </c>
      <c r="F35" s="108">
        <f t="shared" si="1"/>
        <v>-0.26550330181812065</v>
      </c>
      <c r="G35" s="58">
        <f t="shared" si="2"/>
        <v>27592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20</v>
      </c>
      <c r="C37" s="64" t="s">
        <v>101</v>
      </c>
      <c r="D37" s="65">
        <v>278</v>
      </c>
      <c r="E37" s="65">
        <v>357</v>
      </c>
      <c r="F37" s="76">
        <f t="shared" ref="F37:F42" si="3">(D37-E37)/E37</f>
        <v>-0.22128851540616246</v>
      </c>
      <c r="G37" s="65">
        <v>51</v>
      </c>
      <c r="H37" s="63" t="s">
        <v>30</v>
      </c>
      <c r="I37" s="63" t="s">
        <v>30</v>
      </c>
      <c r="J37" s="63">
        <v>1</v>
      </c>
      <c r="K37" s="63">
        <v>18</v>
      </c>
      <c r="L37" s="65">
        <v>12821</v>
      </c>
      <c r="M37" s="65">
        <v>2282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16</v>
      </c>
      <c r="C38" s="45" t="s">
        <v>229</v>
      </c>
      <c r="D38" s="65">
        <v>115</v>
      </c>
      <c r="E38" s="63">
        <v>908</v>
      </c>
      <c r="F38" s="76">
        <f t="shared" si="3"/>
        <v>-0.87334801762114533</v>
      </c>
      <c r="G38" s="65">
        <v>20</v>
      </c>
      <c r="H38" s="63">
        <v>2</v>
      </c>
      <c r="I38" s="63">
        <f>G38/H38</f>
        <v>10</v>
      </c>
      <c r="J38" s="63">
        <v>2</v>
      </c>
      <c r="K38" s="63">
        <v>7</v>
      </c>
      <c r="L38" s="65">
        <v>10713.86</v>
      </c>
      <c r="M38" s="65">
        <v>2295</v>
      </c>
      <c r="N38" s="61">
        <v>44421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24</v>
      </c>
      <c r="C39" s="45" t="s">
        <v>250</v>
      </c>
      <c r="D39" s="65">
        <v>110</v>
      </c>
      <c r="E39" s="63">
        <v>110</v>
      </c>
      <c r="F39" s="76">
        <f t="shared" si="3"/>
        <v>0</v>
      </c>
      <c r="G39" s="65">
        <v>20</v>
      </c>
      <c r="H39" s="63">
        <v>2</v>
      </c>
      <c r="I39" s="63">
        <f>G39/H39</f>
        <v>10</v>
      </c>
      <c r="J39" s="63">
        <v>1</v>
      </c>
      <c r="K39" s="63">
        <v>5</v>
      </c>
      <c r="L39" s="65">
        <v>12559.89</v>
      </c>
      <c r="M39" s="65">
        <v>2368</v>
      </c>
      <c r="N39" s="61">
        <v>44435</v>
      </c>
      <c r="O39" s="60" t="s">
        <v>37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261</v>
      </c>
      <c r="D40" s="65">
        <v>100.7</v>
      </c>
      <c r="E40" s="63">
        <v>645.47</v>
      </c>
      <c r="F40" s="76">
        <f t="shared" si="3"/>
        <v>-0.84398965095201939</v>
      </c>
      <c r="G40" s="65">
        <v>26</v>
      </c>
      <c r="H40" s="63">
        <v>9</v>
      </c>
      <c r="I40" s="63">
        <f>G40/H40</f>
        <v>2.8888888888888888</v>
      </c>
      <c r="J40" s="63">
        <v>4</v>
      </c>
      <c r="K40" s="63">
        <v>3</v>
      </c>
      <c r="L40" s="65">
        <v>4070.44</v>
      </c>
      <c r="M40" s="65">
        <v>958</v>
      </c>
      <c r="N40" s="61">
        <v>44449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22</v>
      </c>
      <c r="C41" s="78" t="s">
        <v>220</v>
      </c>
      <c r="D41" s="65">
        <v>35</v>
      </c>
      <c r="E41" s="63">
        <v>167</v>
      </c>
      <c r="F41" s="76">
        <f t="shared" si="3"/>
        <v>-0.79041916167664672</v>
      </c>
      <c r="G41" s="65">
        <v>9</v>
      </c>
      <c r="H41" s="63" t="s">
        <v>30</v>
      </c>
      <c r="I41" s="63" t="s">
        <v>30</v>
      </c>
      <c r="J41" s="63">
        <v>1</v>
      </c>
      <c r="K41" s="63">
        <v>7</v>
      </c>
      <c r="L41" s="65">
        <v>3804</v>
      </c>
      <c r="M41" s="65">
        <v>677</v>
      </c>
      <c r="N41" s="61">
        <v>44414</v>
      </c>
      <c r="O41" s="60" t="s">
        <v>221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16"/>
      <c r="B42" s="16"/>
      <c r="C42" s="39" t="s">
        <v>278</v>
      </c>
      <c r="D42" s="58">
        <f>SUM(D35:D41)</f>
        <v>167936.10000000003</v>
      </c>
      <c r="E42" s="58">
        <f t="shared" ref="E42:G42" si="4">SUM(E35:E41)</f>
        <v>229958.95000000007</v>
      </c>
      <c r="F42" s="108">
        <f t="shared" si="3"/>
        <v>-0.26971270307157003</v>
      </c>
      <c r="G42" s="58">
        <f t="shared" si="4"/>
        <v>27718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2021-11-22T14:59:27Z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