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"/>
    </mc:Choice>
  </mc:AlternateContent>
  <bookViews>
    <workbookView xWindow="0" yWindow="0" windowWidth="16560" windowHeight="10988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17" i="1" l="1"/>
  <c r="D17" i="1"/>
  <c r="D13" i="1"/>
  <c r="G13" i="1"/>
  <c r="E47" i="1" l="1"/>
  <c r="E52" i="1"/>
  <c r="E35" i="1"/>
  <c r="E23" i="1"/>
  <c r="I34" i="1"/>
  <c r="G46" i="1" l="1"/>
  <c r="D46" i="1"/>
  <c r="F46" i="1" s="1"/>
  <c r="G45" i="1"/>
  <c r="I45" i="1" s="1"/>
  <c r="D45" i="1"/>
  <c r="F45" i="1" s="1"/>
  <c r="G31" i="1"/>
  <c r="I31" i="1" s="1"/>
  <c r="D31" i="1"/>
  <c r="F31" i="1" s="1"/>
  <c r="I18" i="1"/>
  <c r="F37" i="1"/>
  <c r="F16" i="1"/>
  <c r="I42" i="1"/>
  <c r="F42" i="1"/>
  <c r="G15" i="1"/>
  <c r="G23" i="1" s="1"/>
  <c r="G35" i="1" s="1"/>
  <c r="G47" i="1" s="1"/>
  <c r="G52" i="1" s="1"/>
  <c r="D15" i="1"/>
  <c r="D23" i="1" s="1"/>
  <c r="G32" i="1"/>
  <c r="I32" i="1" s="1"/>
  <c r="D32" i="1"/>
  <c r="F32" i="1" s="1"/>
  <c r="F21" i="1"/>
  <c r="I21" i="1"/>
  <c r="I22" i="1"/>
  <c r="I14" i="1"/>
  <c r="I49" i="1"/>
  <c r="I20" i="1"/>
  <c r="I28" i="1"/>
  <c r="I25" i="1"/>
  <c r="I29" i="1"/>
  <c r="I30" i="1"/>
  <c r="I33" i="1"/>
  <c r="I37" i="1"/>
  <c r="I51" i="1"/>
  <c r="I40" i="1"/>
  <c r="I39" i="1"/>
  <c r="I43" i="1"/>
  <c r="I41" i="1"/>
  <c r="I19" i="1"/>
  <c r="I44" i="1"/>
  <c r="I50" i="1"/>
  <c r="I46" i="1"/>
  <c r="F23" i="1" l="1"/>
  <c r="D35" i="1"/>
  <c r="I16" i="1"/>
  <c r="F28" i="1"/>
  <c r="D47" i="1" l="1"/>
  <c r="F35" i="1"/>
  <c r="F15" i="1"/>
  <c r="F30" i="1"/>
  <c r="F51" i="1"/>
  <c r="F47" i="1" l="1"/>
  <c r="D52" i="1"/>
  <c r="F52" i="1" s="1"/>
  <c r="F27" i="1"/>
  <c r="F41" i="1"/>
  <c r="F40" i="1"/>
  <c r="F33" i="1" l="1"/>
  <c r="F17" i="1" l="1"/>
  <c r="F43" i="1"/>
  <c r="F39" i="1" l="1"/>
  <c r="F20" i="1"/>
  <c r="F29" i="1" l="1"/>
  <c r="F44" i="1"/>
  <c r="F25" i="1"/>
  <c r="F50" i="1"/>
  <c r="F38" i="1"/>
</calcChain>
</file>

<file path=xl/sharedStrings.xml><?xml version="1.0" encoding="utf-8"?>
<sst xmlns="http://schemas.openxmlformats.org/spreadsheetml/2006/main" count="161" uniqueCount="87">
  <si>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</si>
  <si>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</si>
  <si>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</si>
  <si>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</si>
  <si>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</si>
  <si>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</si>
  <si>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</si>
  <si>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</si>
  <si>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</si>
  <si>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</si>
  <si>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</si>
  <si>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</si>
  <si>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</si>
  <si>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</si>
  <si>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</si>
  <si>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</si>
  <si>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</si>
  <si>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</si>
  <si>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</si>
  <si>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</si>
  <si>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</si>
  <si>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</si>
  <si>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</si>
  <si>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</si>
  <si>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</si>
  <si>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</si>
  <si>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</si>
  <si>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</si>
  <si>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</si>
  <si>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</si>
  <si>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</si>
  <si>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</si>
  <si>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Total (20)</t>
  </si>
  <si>
    <t>Garsų pasaulio įrašai</t>
  </si>
  <si>
    <t>N</t>
  </si>
  <si>
    <t>Trys milijonai eurų</t>
  </si>
  <si>
    <t>Vabalo filmai</t>
  </si>
  <si>
    <t>Kvadratas (Rutan)</t>
  </si>
  <si>
    <t>Kino Aljansas</t>
  </si>
  <si>
    <t>Stebuklas</t>
  </si>
  <si>
    <t>In Script</t>
  </si>
  <si>
    <t>Bulius Ferdinandas (Ferdinand)</t>
  </si>
  <si>
    <t xml:space="preserve">Džiumandži: Sveiki atvykę į Džiungles (Jumanji: Welcome To The Jungle) 
</t>
  </si>
  <si>
    <t xml:space="preserve">Klasės susitikimas: berniukai sugrįžta!
</t>
  </si>
  <si>
    <t>Pokerio princesė (Molly's Game)</t>
  </si>
  <si>
    <t>Koko (Coco)</t>
  </si>
  <si>
    <t>Tūnąs tamsoje: Paskutinis raktas (Insidious: The Last Key)</t>
  </si>
  <si>
    <t>ACME Film / SONY</t>
  </si>
  <si>
    <t>3 sekundės (Dviženie vverch)</t>
  </si>
  <si>
    <t>Stalino mirtis (The Death of Stalin)</t>
  </si>
  <si>
    <t>Aukšta klasė 3 (Pitch perfect 3)</t>
  </si>
  <si>
    <t>NCG Distribution</t>
  </si>
  <si>
    <t xml:space="preserve">Vabaliukų istorijos (Tall Tales)
</t>
  </si>
  <si>
    <t>Sumažinti žmonės (Downsizing)</t>
  </si>
  <si>
    <t>Vandens forma (Shape of Water, The)</t>
  </si>
  <si>
    <t>Grąžinti nepriklausomybę</t>
  </si>
  <si>
    <t>Olegas ir storas</t>
  </si>
  <si>
    <t>Valstybės paslaptis (Post)</t>
  </si>
  <si>
    <t>P</t>
  </si>
  <si>
    <t>January 26-February 1</t>
  </si>
  <si>
    <t>Sausio 26-Vasario 1 d.</t>
  </si>
  <si>
    <t>Bėgantis labirintu: vaistai nuo mirties (Maze Runner: The Death Cure)</t>
  </si>
  <si>
    <t>Aš esu Tonia (I, Tonya)</t>
  </si>
  <si>
    <t>12 stipriausių (12 Strong)</t>
  </si>
  <si>
    <t>Mano viršūnė (To The Top)</t>
  </si>
  <si>
    <t>Best Film</t>
  </si>
  <si>
    <t>Nemeilė (Nelyubov)</t>
  </si>
  <si>
    <t>Total (30)</t>
  </si>
  <si>
    <t>50 Pavasarių (Aurore)</t>
  </si>
  <si>
    <t>A-one films</t>
  </si>
  <si>
    <t>Dvilypis meilužis (Lamant double)</t>
  </si>
  <si>
    <t>Šventojo elnio nužudymas (The Killing of a Sacred Deer)</t>
  </si>
  <si>
    <t>Gerumo stebuklas (Wonder)</t>
  </si>
  <si>
    <t>50 Išlaisvintų atspalvių (Fifty Shades Freed)</t>
  </si>
  <si>
    <t>Tamsiausia valanda (Darkest Hour)</t>
  </si>
  <si>
    <t>Visi pasaulio pinigai (All the Money in the World)</t>
  </si>
  <si>
    <t>Trys didvyriai ir Egipto princesė (Tri bogatyrya i printsessa Yegipta)</t>
  </si>
  <si>
    <t>Trys stendai prie Ebingo, Misūryje (Three Billboards Outside Ebbing, Missouri)</t>
  </si>
  <si>
    <t>weekend results</t>
  </si>
  <si>
    <t>Dagas iš akmens amžiaus (Early Man)</t>
  </si>
  <si>
    <t>Pre-view</t>
  </si>
  <si>
    <t>Aš žvaigždė</t>
  </si>
  <si>
    <t>Total (33)</t>
  </si>
  <si>
    <t>February 2 - 8</t>
  </si>
  <si>
    <t>Vasario 2 - 8  d.</t>
  </si>
  <si>
    <t>February 2 - 8 Lithuanian top</t>
  </si>
  <si>
    <t>Vasario 2 - 8 d.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</si>
</sst>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  <numFmt numFmtId="166" formatCode="yyyy/mm/dd;@"/>
  </numFmts>
  <fonts count="32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8"/>
      <color rgb="FFFF0000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Verdana"/>
      <family val="2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9" fillId="0" borderId="0"/>
    <xf numFmtId="0" fontId="11" fillId="0" borderId="0"/>
    <xf numFmtId="0" fontId="2" fillId="0" borderId="0"/>
  </cellStyleXfs>
  <cellXfs count="121">
    <xf numFmtId="0" fontId="0" fillId="0" borderId="0" xfId="0"/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0" xfId="0" applyFont="1"/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165" fontId="17" fillId="0" borderId="0" xfId="0" applyNumberFormat="1" applyFont="1" applyBorder="1"/>
    <xf numFmtId="3" fontId="17" fillId="0" borderId="0" xfId="0" applyNumberFormat="1" applyFont="1" applyBorder="1"/>
    <xf numFmtId="0" fontId="20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3" fontId="17" fillId="0" borderId="0" xfId="0" applyNumberFormat="1" applyFont="1"/>
    <xf numFmtId="8" fontId="17" fillId="0" borderId="0" xfId="0" applyNumberFormat="1" applyFont="1" applyBorder="1"/>
    <xf numFmtId="6" fontId="17" fillId="0" borderId="0" xfId="0" applyNumberFormat="1" applyFont="1" applyBorder="1"/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wrapText="1"/>
    </xf>
    <xf numFmtId="4" fontId="17" fillId="0" borderId="0" xfId="0" applyNumberFormat="1" applyFont="1" applyBorder="1"/>
    <xf numFmtId="0" fontId="20" fillId="2" borderId="6" xfId="0" applyFont="1" applyFill="1" applyBorder="1" applyAlignment="1">
      <alignment horizontal="center" wrapText="1"/>
    </xf>
    <xf numFmtId="4" fontId="17" fillId="0" borderId="0" xfId="0" applyNumberFormat="1" applyFont="1"/>
    <xf numFmtId="0" fontId="17" fillId="2" borderId="2" xfId="0" applyFont="1" applyFill="1" applyBorder="1" applyAlignment="1">
      <alignment vertical="center" wrapText="1"/>
    </xf>
    <xf numFmtId="10" fontId="21" fillId="2" borderId="8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3" fillId="0" borderId="0" xfId="0" applyFont="1"/>
    <xf numFmtId="0" fontId="22" fillId="0" borderId="7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right" vertical="center" wrapText="1"/>
    </xf>
    <xf numFmtId="3" fontId="25" fillId="0" borderId="7" xfId="0" applyNumberFormat="1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horizontal="center" vertical="center"/>
    </xf>
    <xf numFmtId="14" fontId="21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 shrinkToFit="1"/>
    </xf>
    <xf numFmtId="0" fontId="22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vertical="center" wrapText="1"/>
    </xf>
    <xf numFmtId="4" fontId="21" fillId="3" borderId="7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" fontId="21" fillId="3" borderId="7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4" fontId="21" fillId="3" borderId="7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 shrinkToFit="1"/>
    </xf>
    <xf numFmtId="3" fontId="19" fillId="2" borderId="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10" fontId="21" fillId="2" borderId="7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/>
    <xf numFmtId="3" fontId="25" fillId="0" borderId="7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4" fillId="0" borderId="8" xfId="21" applyFont="1" applyBorder="1" applyAlignment="1">
      <alignment vertical="center"/>
    </xf>
    <xf numFmtId="0" fontId="13" fillId="0" borderId="0" xfId="0" applyFont="1"/>
    <xf numFmtId="4" fontId="30" fillId="0" borderId="0" xfId="0" applyNumberFormat="1" applyFont="1" applyBorder="1"/>
    <xf numFmtId="4" fontId="12" fillId="0" borderId="0" xfId="0" applyNumberFormat="1" applyFont="1" applyBorder="1"/>
    <xf numFmtId="4" fontId="12" fillId="0" borderId="0" xfId="0" applyNumberFormat="1" applyFont="1"/>
    <xf numFmtId="0" fontId="12" fillId="2" borderId="8" xfId="0" applyFont="1" applyFill="1" applyBorder="1" applyAlignment="1">
      <alignment horizontal="left" vertical="top" wrapText="1"/>
    </xf>
    <xf numFmtId="14" fontId="17" fillId="0" borderId="0" xfId="0" applyNumberFormat="1" applyFont="1"/>
    <xf numFmtId="0" fontId="13" fillId="0" borderId="8" xfId="0" applyFont="1" applyBorder="1" applyAlignment="1">
      <alignment horizontal="center" vertical="center"/>
    </xf>
    <xf numFmtId="3" fontId="31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0" fontId="17" fillId="0" borderId="0" xfId="0" applyNumberFormat="1" applyFont="1"/>
    <xf numFmtId="0" fontId="11" fillId="0" borderId="0" xfId="0" applyFont="1"/>
    <xf numFmtId="4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11" fillId="0" borderId="0" xfId="0" applyFont="1"/>
    <xf numFmtId="0" fontId="20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right" vertical="center" wrapText="1"/>
    </xf>
    <xf numFmtId="3" fontId="25" fillId="0" borderId="7" xfId="0" applyNumberFormat="1" applyFont="1" applyBorder="1" applyAlignment="1">
      <alignment horizontal="center" vertical="center"/>
    </xf>
    <xf numFmtId="10" fontId="26" fillId="2" borderId="8" xfId="0" applyNumberFormat="1" applyFont="1" applyFill="1" applyBorder="1" applyAlignment="1">
      <alignment horizontal="center" vertical="center"/>
    </xf>
    <xf numFmtId="14" fontId="14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10" fontId="14" fillId="2" borderId="8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10" fontId="14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10" fontId="4" fillId="0" borderId="7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 wrapText="1"/>
    </xf>
    <xf numFmtId="0" fontId="2" fillId="0" borderId="0" xfId="23"/>
    <xf numFmtId="4" fontId="2" fillId="0" borderId="0" xfId="23" applyNumberFormat="1"/>
    <xf numFmtId="3" fontId="2" fillId="0" borderId="0" xfId="23" applyNumberFormat="1"/>
    <xf numFmtId="3" fontId="12" fillId="0" borderId="8" xfId="0" applyNumberFormat="1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</cellXfs>
  <cellStyles count="24">
    <cellStyle name="Comma 2" xfId="9" xr:uid="{00000000-0005-0000-0000-000000000000}"/>
    <cellStyle name="Įprastas" xfId="0" builtinId="0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zoomScale="75" zoomScaleNormal="75" workbookViewId="0">
      <selection activeCell="D23" sqref="D23"/>
    </sheetView>
  </sheetViews>
  <sheetFormatPr defaultColWidth="8.86328125" defaultRowHeight="14.25"/>
  <cols>
    <col min="1" max="1" width="4.1328125" style="3" customWidth="1"/>
    <col min="2" max="2" width="4" style="3" customWidth="1"/>
    <col min="3" max="3" width="29.46484375" style="3" customWidth="1"/>
    <col min="4" max="4" width="13.33203125" style="3" customWidth="1"/>
    <col min="5" max="5" width="14" style="3" customWidth="1"/>
    <col min="6" max="6" width="15.33203125" style="3" customWidth="1"/>
    <col min="7" max="7" width="12.33203125" style="3" customWidth="1"/>
    <col min="8" max="8" width="10.86328125" style="3" customWidth="1"/>
    <col min="9" max="9" width="12" style="3" customWidth="1"/>
    <col min="10" max="10" width="10.53125" style="3" customWidth="1"/>
    <col min="11" max="11" width="12.1328125" style="3" bestFit="1" customWidth="1"/>
    <col min="12" max="12" width="13.46484375" style="3" customWidth="1"/>
    <col min="13" max="13" width="13" style="3" customWidth="1"/>
    <col min="14" max="14" width="14" style="3" customWidth="1"/>
    <col min="15" max="15" width="15.46484375" style="3" customWidth="1"/>
    <col min="16" max="16" width="2.1328125" style="3" customWidth="1"/>
    <col min="17" max="17" width="3.6640625" style="3" customWidth="1"/>
    <col min="18" max="18" width="11.33203125" style="3" customWidth="1"/>
    <col min="19" max="19" width="6.46484375" style="3" customWidth="1"/>
    <col min="20" max="20" width="10.33203125" style="3" customWidth="1"/>
    <col min="21" max="21" width="14.33203125" style="3" customWidth="1"/>
    <col min="22" max="22" width="12.53125" style="3" customWidth="1"/>
    <col min="23" max="23" width="14.53125" style="3" customWidth="1"/>
    <col min="24" max="24" width="15.46484375" style="3" customWidth="1"/>
    <col min="25" max="25" width="17.1328125" style="3" customWidth="1"/>
    <col min="26" max="16384" width="8.86328125" style="3"/>
  </cols>
  <sheetData>
    <row r="1" spans="1:26" ht="19.5" customHeight="1">
      <c r="E1" s="4" t="s">
        <v>85</v>
      </c>
      <c r="F1" s="4"/>
      <c r="G1" s="4"/>
      <c r="H1" s="4"/>
      <c r="I1" s="4"/>
    </row>
    <row r="2" spans="1:26" ht="19.5" customHeight="1">
      <c r="E2" s="4" t="s">
        <v>86</v>
      </c>
      <c r="F2" s="4"/>
      <c r="G2" s="4"/>
      <c r="H2" s="4"/>
      <c r="I2" s="4"/>
      <c r="J2" s="4"/>
      <c r="K2" s="4"/>
    </row>
    <row r="4" spans="1:26" ht="15.75" customHeight="1" thickBot="1"/>
    <row r="5" spans="1:26" ht="15" customHeight="1">
      <c r="A5" s="118"/>
      <c r="B5" s="118"/>
      <c r="C5" s="115" t="s">
        <v>0</v>
      </c>
      <c r="D5" s="5"/>
      <c r="E5" s="5"/>
      <c r="F5" s="115" t="s">
        <v>3</v>
      </c>
      <c r="G5" s="5"/>
      <c r="H5" s="115" t="s">
        <v>5</v>
      </c>
      <c r="I5" s="115" t="s">
        <v>6</v>
      </c>
      <c r="J5" s="115" t="s">
        <v>7</v>
      </c>
      <c r="K5" s="115" t="s">
        <v>8</v>
      </c>
      <c r="L5" s="115" t="s">
        <v>10</v>
      </c>
      <c r="M5" s="115" t="s">
        <v>9</v>
      </c>
      <c r="N5" s="115" t="s">
        <v>11</v>
      </c>
      <c r="O5" s="115" t="s">
        <v>12</v>
      </c>
      <c r="T5" s="6"/>
      <c r="U5" s="6"/>
      <c r="V5" s="6"/>
      <c r="W5" s="6"/>
      <c r="Y5" s="6"/>
    </row>
    <row r="6" spans="1:26">
      <c r="A6" s="119"/>
      <c r="B6" s="119"/>
      <c r="C6" s="116"/>
      <c r="D6" s="7" t="s">
        <v>83</v>
      </c>
      <c r="E6" s="89" t="s">
        <v>59</v>
      </c>
      <c r="F6" s="116"/>
      <c r="G6" s="89" t="s">
        <v>83</v>
      </c>
      <c r="H6" s="116"/>
      <c r="I6" s="116"/>
      <c r="J6" s="116"/>
      <c r="K6" s="116"/>
      <c r="L6" s="116"/>
      <c r="M6" s="116"/>
      <c r="N6" s="116"/>
      <c r="O6" s="116"/>
      <c r="S6" s="6"/>
      <c r="T6" s="6"/>
      <c r="U6" s="6"/>
      <c r="V6" s="6"/>
      <c r="W6" s="6"/>
      <c r="Y6" s="6"/>
    </row>
    <row r="7" spans="1:26">
      <c r="A7" s="119"/>
      <c r="B7" s="119"/>
      <c r="C7" s="116"/>
      <c r="D7" s="7" t="s">
        <v>1</v>
      </c>
      <c r="E7" s="7" t="s">
        <v>1</v>
      </c>
      <c r="F7" s="116"/>
      <c r="G7" s="7" t="s">
        <v>4</v>
      </c>
      <c r="H7" s="116"/>
      <c r="I7" s="116"/>
      <c r="J7" s="116"/>
      <c r="K7" s="116"/>
      <c r="L7" s="116"/>
      <c r="M7" s="116"/>
      <c r="N7" s="116"/>
      <c r="O7" s="116"/>
      <c r="S7" s="6"/>
      <c r="T7" s="6"/>
      <c r="U7" s="8"/>
      <c r="V7" s="9"/>
      <c r="W7" s="6"/>
      <c r="Y7" s="6"/>
    </row>
    <row r="8" spans="1:26" ht="18" customHeight="1" thickBot="1">
      <c r="A8" s="120"/>
      <c r="B8" s="120"/>
      <c r="C8" s="117"/>
      <c r="D8" s="10" t="s">
        <v>2</v>
      </c>
      <c r="E8" s="10" t="s">
        <v>2</v>
      </c>
      <c r="F8" s="117"/>
      <c r="G8" s="11"/>
      <c r="H8" s="117"/>
      <c r="I8" s="117"/>
      <c r="J8" s="117"/>
      <c r="K8" s="117"/>
      <c r="L8" s="117"/>
      <c r="M8" s="117"/>
      <c r="N8" s="117"/>
      <c r="O8" s="117"/>
      <c r="S8" s="6"/>
      <c r="T8" s="6"/>
      <c r="U8" s="8"/>
      <c r="V8" s="9"/>
      <c r="W8" s="14"/>
      <c r="X8" s="12"/>
      <c r="Y8" s="13"/>
    </row>
    <row r="9" spans="1:26" ht="15" customHeight="1">
      <c r="A9" s="118"/>
      <c r="B9" s="118"/>
      <c r="C9" s="115" t="s">
        <v>13</v>
      </c>
      <c r="D9" s="5"/>
      <c r="E9" s="68"/>
      <c r="F9" s="115" t="s">
        <v>15</v>
      </c>
      <c r="G9" s="67"/>
      <c r="H9" s="15" t="s">
        <v>18</v>
      </c>
      <c r="I9" s="115" t="s">
        <v>29</v>
      </c>
      <c r="J9" s="5" t="s">
        <v>19</v>
      </c>
      <c r="K9" s="5" t="s">
        <v>20</v>
      </c>
      <c r="L9" s="16" t="s">
        <v>22</v>
      </c>
      <c r="M9" s="5" t="s">
        <v>23</v>
      </c>
      <c r="N9" s="5" t="s">
        <v>24</v>
      </c>
      <c r="O9" s="115" t="s">
        <v>26</v>
      </c>
      <c r="S9" s="6"/>
      <c r="T9" s="6"/>
      <c r="U9" s="17"/>
      <c r="V9" s="9"/>
      <c r="W9" s="14"/>
      <c r="X9" s="12"/>
      <c r="Y9" s="13"/>
    </row>
    <row r="10" spans="1:26">
      <c r="A10" s="119"/>
      <c r="B10" s="119"/>
      <c r="C10" s="116"/>
      <c r="D10" s="7" t="s">
        <v>84</v>
      </c>
      <c r="E10" s="89" t="s">
        <v>60</v>
      </c>
      <c r="F10" s="116"/>
      <c r="G10" s="89" t="s">
        <v>84</v>
      </c>
      <c r="H10" s="7" t="s">
        <v>17</v>
      </c>
      <c r="I10" s="116"/>
      <c r="J10" s="7" t="s">
        <v>17</v>
      </c>
      <c r="K10" s="7" t="s">
        <v>21</v>
      </c>
      <c r="L10" s="18" t="s">
        <v>14</v>
      </c>
      <c r="M10" s="7" t="s">
        <v>16</v>
      </c>
      <c r="N10" s="7" t="s">
        <v>25</v>
      </c>
      <c r="O10" s="116"/>
      <c r="S10" s="6"/>
      <c r="T10" s="6"/>
      <c r="U10" s="17"/>
      <c r="V10" s="6"/>
      <c r="W10" s="14"/>
      <c r="X10" s="12"/>
      <c r="Y10" s="13"/>
    </row>
    <row r="11" spans="1:26">
      <c r="A11" s="119"/>
      <c r="B11" s="119"/>
      <c r="C11" s="116"/>
      <c r="D11" s="7" t="s">
        <v>14</v>
      </c>
      <c r="E11" s="7" t="s">
        <v>14</v>
      </c>
      <c r="F11" s="116"/>
      <c r="G11" s="68" t="s">
        <v>16</v>
      </c>
      <c r="H11" s="11"/>
      <c r="I11" s="116"/>
      <c r="J11" s="11"/>
      <c r="K11" s="11"/>
      <c r="L11" s="18" t="s">
        <v>2</v>
      </c>
      <c r="M11" s="7" t="s">
        <v>17</v>
      </c>
      <c r="N11" s="11"/>
      <c r="O11" s="116"/>
      <c r="S11" s="6"/>
      <c r="T11" s="17"/>
      <c r="U11" s="17"/>
      <c r="V11" s="17"/>
      <c r="W11" s="17"/>
      <c r="X11" s="19"/>
      <c r="Y11" s="17"/>
    </row>
    <row r="12" spans="1:26" ht="14.65" thickBot="1">
      <c r="A12" s="119"/>
      <c r="B12" s="120"/>
      <c r="C12" s="117"/>
      <c r="D12" s="10" t="s">
        <v>2</v>
      </c>
      <c r="E12" s="10" t="s">
        <v>2</v>
      </c>
      <c r="F12" s="117"/>
      <c r="G12" s="69" t="s">
        <v>17</v>
      </c>
      <c r="H12" s="20"/>
      <c r="I12" s="117"/>
      <c r="J12" s="20"/>
      <c r="K12" s="20"/>
      <c r="L12" s="20"/>
      <c r="M12" s="20"/>
      <c r="N12" s="20"/>
      <c r="O12" s="117"/>
      <c r="S12" s="6"/>
      <c r="T12" s="17"/>
      <c r="U12" s="17"/>
      <c r="V12" s="17"/>
      <c r="W12" s="17"/>
      <c r="X12" s="19"/>
      <c r="Y12" s="17"/>
    </row>
    <row r="13" spans="1:26" s="51" customFormat="1" ht="25.25" customHeight="1">
      <c r="A13" s="49">
        <v>1</v>
      </c>
      <c r="B13" s="92" t="s">
        <v>34</v>
      </c>
      <c r="C13" s="102" t="s">
        <v>81</v>
      </c>
      <c r="D13" s="105">
        <f>92196+28039</f>
        <v>120235</v>
      </c>
      <c r="E13" s="108" t="s">
        <v>31</v>
      </c>
      <c r="F13" s="109" t="s">
        <v>31</v>
      </c>
      <c r="G13" s="60">
        <f>15664+5636</f>
        <v>21300</v>
      </c>
      <c r="H13" s="108" t="s">
        <v>31</v>
      </c>
      <c r="I13" s="108" t="s">
        <v>31</v>
      </c>
      <c r="J13" s="61">
        <v>18</v>
      </c>
      <c r="K13" s="61">
        <v>1</v>
      </c>
      <c r="L13" s="105">
        <v>126872</v>
      </c>
      <c r="M13" s="60">
        <v>22501</v>
      </c>
      <c r="N13" s="110">
        <v>43133</v>
      </c>
      <c r="O13" s="101" t="s">
        <v>36</v>
      </c>
      <c r="Q13" s="94"/>
      <c r="T13" s="47"/>
      <c r="U13" s="47"/>
      <c r="V13" s="47"/>
      <c r="W13" s="47"/>
      <c r="X13" s="48"/>
      <c r="Y13" s="47"/>
      <c r="Z13" s="48"/>
    </row>
    <row r="14" spans="1:26" s="88" customFormat="1" ht="25.25" customHeight="1">
      <c r="A14" s="92">
        <v>2</v>
      </c>
      <c r="B14" s="92" t="s">
        <v>58</v>
      </c>
      <c r="C14" s="76" t="s">
        <v>73</v>
      </c>
      <c r="D14" s="103">
        <v>65626</v>
      </c>
      <c r="E14" s="108" t="s">
        <v>31</v>
      </c>
      <c r="F14" s="108" t="s">
        <v>31</v>
      </c>
      <c r="G14" s="103">
        <v>10292</v>
      </c>
      <c r="H14" s="93">
        <v>50</v>
      </c>
      <c r="I14" s="93">
        <f>G14/H14</f>
        <v>205.84</v>
      </c>
      <c r="J14" s="93">
        <v>10</v>
      </c>
      <c r="K14" s="93">
        <v>0</v>
      </c>
      <c r="L14" s="103">
        <v>65626</v>
      </c>
      <c r="M14" s="103">
        <v>10292</v>
      </c>
      <c r="N14" s="93" t="s">
        <v>80</v>
      </c>
      <c r="O14" s="100" t="s">
        <v>51</v>
      </c>
      <c r="R14" s="111"/>
      <c r="S14" s="111"/>
      <c r="T14" s="111"/>
      <c r="U14" s="112"/>
      <c r="V14" s="113"/>
      <c r="W14" s="112"/>
      <c r="X14" s="113"/>
      <c r="Y14" s="91"/>
    </row>
    <row r="15" spans="1:26" s="88" customFormat="1" ht="25.25" customHeight="1">
      <c r="A15" s="92">
        <v>3</v>
      </c>
      <c r="B15" s="92">
        <v>1</v>
      </c>
      <c r="C15" s="102" t="s">
        <v>55</v>
      </c>
      <c r="D15" s="103">
        <f>32546+20133.53</f>
        <v>52679.53</v>
      </c>
      <c r="E15" s="103">
        <v>93997.5</v>
      </c>
      <c r="F15" s="52">
        <f>(D15-E15)/E15</f>
        <v>-0.43956456288731083</v>
      </c>
      <c r="G15" s="103">
        <f>5902+4537</f>
        <v>10439</v>
      </c>
      <c r="H15" s="93" t="s">
        <v>31</v>
      </c>
      <c r="I15" s="93" t="s">
        <v>31</v>
      </c>
      <c r="J15" s="93">
        <v>17</v>
      </c>
      <c r="K15" s="93">
        <v>3</v>
      </c>
      <c r="L15" s="103">
        <v>304711.53000000003</v>
      </c>
      <c r="M15" s="103">
        <v>60371</v>
      </c>
      <c r="N15" s="66">
        <v>43119</v>
      </c>
      <c r="O15" s="101" t="s">
        <v>56</v>
      </c>
      <c r="Q15" s="94"/>
      <c r="T15" s="90"/>
      <c r="U15" s="90"/>
      <c r="V15" s="90"/>
      <c r="W15" s="90"/>
      <c r="X15" s="91"/>
      <c r="Y15" s="90"/>
      <c r="Z15" s="91"/>
    </row>
    <row r="16" spans="1:26" s="55" customFormat="1" ht="25.25" customHeight="1">
      <c r="A16" s="92">
        <v>4</v>
      </c>
      <c r="B16" s="58">
        <v>2</v>
      </c>
      <c r="C16" s="59" t="s">
        <v>61</v>
      </c>
      <c r="D16" s="60">
        <v>46880.75</v>
      </c>
      <c r="E16" s="103">
        <v>89275.3</v>
      </c>
      <c r="F16" s="21">
        <f>(D16-E16)/E16</f>
        <v>-0.47487434934410749</v>
      </c>
      <c r="G16" s="60">
        <v>8013</v>
      </c>
      <c r="H16" s="61">
        <v>194</v>
      </c>
      <c r="I16" s="61">
        <f>G16/H16</f>
        <v>41.304123711340203</v>
      </c>
      <c r="J16" s="61">
        <v>10</v>
      </c>
      <c r="K16" s="61">
        <v>3</v>
      </c>
      <c r="L16" s="60">
        <v>136175</v>
      </c>
      <c r="M16" s="60">
        <v>24231</v>
      </c>
      <c r="N16" s="66">
        <v>43126</v>
      </c>
      <c r="O16" s="62" t="s">
        <v>28</v>
      </c>
      <c r="P16" s="88"/>
      <c r="Q16" s="94"/>
      <c r="R16" s="88"/>
      <c r="S16" s="88"/>
      <c r="T16" s="90"/>
      <c r="U16" s="90"/>
      <c r="V16" s="90"/>
      <c r="W16" s="90"/>
      <c r="X16" s="91"/>
      <c r="Y16" s="56"/>
      <c r="Z16" s="57"/>
    </row>
    <row r="17" spans="1:26" s="55" customFormat="1" ht="25.25" customHeight="1">
      <c r="A17" s="92">
        <v>5</v>
      </c>
      <c r="B17" s="58">
        <v>3</v>
      </c>
      <c r="C17" s="59" t="s">
        <v>43</v>
      </c>
      <c r="D17" s="60">
        <f>23662+4594</f>
        <v>28256</v>
      </c>
      <c r="E17" s="81">
        <v>75388</v>
      </c>
      <c r="F17" s="21">
        <f>(D17-E17)/E17</f>
        <v>-0.62519233830317822</v>
      </c>
      <c r="G17" s="60">
        <f>4474+909</f>
        <v>5383</v>
      </c>
      <c r="H17" s="108" t="s">
        <v>31</v>
      </c>
      <c r="I17" s="108" t="s">
        <v>31</v>
      </c>
      <c r="J17" s="108" t="s">
        <v>31</v>
      </c>
      <c r="K17" s="61">
        <v>6</v>
      </c>
      <c r="L17" s="60">
        <v>1260241</v>
      </c>
      <c r="M17" s="60">
        <v>225899</v>
      </c>
      <c r="N17" s="66">
        <v>43098</v>
      </c>
      <c r="O17" s="62" t="s">
        <v>36</v>
      </c>
      <c r="P17" s="88"/>
      <c r="Q17" s="94"/>
      <c r="R17" s="88"/>
      <c r="S17" s="88"/>
      <c r="T17" s="90"/>
      <c r="U17" s="90"/>
      <c r="V17" s="90"/>
      <c r="W17" s="90"/>
      <c r="X17" s="91"/>
      <c r="Y17" s="90"/>
      <c r="Z17" s="57"/>
    </row>
    <row r="18" spans="1:26" s="55" customFormat="1" ht="25.25" customHeight="1">
      <c r="A18" s="92">
        <v>6</v>
      </c>
      <c r="B18" s="58" t="s">
        <v>34</v>
      </c>
      <c r="C18" s="59" t="s">
        <v>77</v>
      </c>
      <c r="D18" s="60">
        <v>19869.22</v>
      </c>
      <c r="E18" s="60" t="s">
        <v>31</v>
      </c>
      <c r="F18" s="21" t="s">
        <v>31</v>
      </c>
      <c r="G18" s="60">
        <v>3765</v>
      </c>
      <c r="H18" s="93">
        <v>166</v>
      </c>
      <c r="I18" s="93">
        <f>G18/H18</f>
        <v>22.680722891566266</v>
      </c>
      <c r="J18" s="93">
        <v>16</v>
      </c>
      <c r="K18" s="61">
        <v>1</v>
      </c>
      <c r="L18" s="60">
        <v>19869.22</v>
      </c>
      <c r="M18" s="60">
        <v>3765</v>
      </c>
      <c r="N18" s="66">
        <v>43133</v>
      </c>
      <c r="O18" s="23" t="s">
        <v>28</v>
      </c>
      <c r="P18" s="88"/>
      <c r="R18" s="94"/>
      <c r="S18" s="88"/>
      <c r="T18" s="90"/>
      <c r="U18" s="90"/>
      <c r="V18" s="90"/>
      <c r="W18" s="90"/>
      <c r="X18" s="91"/>
      <c r="Y18" s="56"/>
      <c r="Z18" s="57"/>
    </row>
    <row r="19" spans="1:26" s="51" customFormat="1" ht="25.25" customHeight="1">
      <c r="A19" s="92">
        <v>7</v>
      </c>
      <c r="B19" s="58" t="s">
        <v>34</v>
      </c>
      <c r="C19" s="59" t="s">
        <v>63</v>
      </c>
      <c r="D19" s="93">
        <v>19327.52</v>
      </c>
      <c r="E19" s="106" t="s">
        <v>31</v>
      </c>
      <c r="F19" s="104" t="s">
        <v>31</v>
      </c>
      <c r="G19" s="93">
        <v>3548</v>
      </c>
      <c r="H19" s="61">
        <v>113</v>
      </c>
      <c r="I19" s="61">
        <f>G19/H19</f>
        <v>31.398230088495577</v>
      </c>
      <c r="J19" s="61">
        <v>12</v>
      </c>
      <c r="K19" s="61">
        <v>1</v>
      </c>
      <c r="L19" s="93">
        <v>20331.97</v>
      </c>
      <c r="M19" s="93">
        <v>3752</v>
      </c>
      <c r="N19" s="65">
        <v>43133</v>
      </c>
      <c r="O19" s="101" t="s">
        <v>27</v>
      </c>
      <c r="P19" s="88"/>
      <c r="Q19" s="94"/>
      <c r="R19" s="88"/>
      <c r="S19" s="88"/>
      <c r="T19" s="73"/>
      <c r="U19" s="73"/>
      <c r="V19" s="74"/>
      <c r="W19" s="74"/>
      <c r="X19" s="75"/>
      <c r="Y19" s="74"/>
      <c r="Z19" s="57"/>
    </row>
    <row r="20" spans="1:26" s="88" customFormat="1" ht="25.25" customHeight="1">
      <c r="A20" s="92">
        <v>8</v>
      </c>
      <c r="B20" s="92">
        <v>4</v>
      </c>
      <c r="C20" s="102" t="s">
        <v>45</v>
      </c>
      <c r="D20" s="103">
        <v>18136.36</v>
      </c>
      <c r="E20" s="103">
        <v>28372.84</v>
      </c>
      <c r="F20" s="21">
        <f>(D20-E20)/E20</f>
        <v>-0.36078446852694335</v>
      </c>
      <c r="G20" s="103">
        <v>3867</v>
      </c>
      <c r="H20" s="93">
        <v>174</v>
      </c>
      <c r="I20" s="93">
        <f>G20/H20</f>
        <v>22.224137931034484</v>
      </c>
      <c r="J20" s="93">
        <v>14</v>
      </c>
      <c r="K20" s="93">
        <v>5</v>
      </c>
      <c r="L20" s="103">
        <v>236131</v>
      </c>
      <c r="M20" s="103">
        <v>50251</v>
      </c>
      <c r="N20" s="66">
        <v>43105</v>
      </c>
      <c r="O20" s="23" t="s">
        <v>28</v>
      </c>
      <c r="Q20" s="94"/>
      <c r="T20" s="73"/>
      <c r="U20" s="73"/>
      <c r="V20" s="74"/>
      <c r="W20" s="74"/>
      <c r="X20" s="75"/>
      <c r="Y20" s="74"/>
      <c r="Z20" s="91"/>
    </row>
    <row r="21" spans="1:26" s="83" customFormat="1" ht="25.25" customHeight="1">
      <c r="A21" s="92">
        <v>9</v>
      </c>
      <c r="B21" s="92">
        <v>5</v>
      </c>
      <c r="C21" s="86" t="s">
        <v>54</v>
      </c>
      <c r="D21" s="87">
        <v>16912.96</v>
      </c>
      <c r="E21" s="103">
        <v>22451.83</v>
      </c>
      <c r="F21" s="21">
        <f>(D21-E21)/E21</f>
        <v>-0.24670015762634948</v>
      </c>
      <c r="G21" s="87">
        <v>3028</v>
      </c>
      <c r="H21" s="93">
        <v>102</v>
      </c>
      <c r="I21" s="93">
        <f>G21/H21</f>
        <v>29.686274509803923</v>
      </c>
      <c r="J21" s="85">
        <v>9</v>
      </c>
      <c r="K21" s="85">
        <v>3</v>
      </c>
      <c r="L21" s="87">
        <v>74071</v>
      </c>
      <c r="M21" s="87">
        <v>14191</v>
      </c>
      <c r="N21" s="99">
        <v>43119</v>
      </c>
      <c r="O21" s="100" t="s">
        <v>28</v>
      </c>
      <c r="P21" s="88"/>
      <c r="Q21" s="94"/>
      <c r="R21" s="88"/>
      <c r="S21" s="88"/>
      <c r="T21" s="73"/>
      <c r="U21" s="73"/>
      <c r="V21" s="74"/>
      <c r="W21" s="74"/>
      <c r="X21" s="75"/>
      <c r="Y21" s="74"/>
      <c r="Z21" s="84"/>
    </row>
    <row r="22" spans="1:26" s="51" customFormat="1" ht="25.25" customHeight="1">
      <c r="A22" s="92">
        <v>10</v>
      </c>
      <c r="B22" s="58" t="s">
        <v>34</v>
      </c>
      <c r="C22" s="59" t="s">
        <v>74</v>
      </c>
      <c r="D22" s="60">
        <v>15757</v>
      </c>
      <c r="E22" s="106" t="s">
        <v>31</v>
      </c>
      <c r="F22" s="106" t="s">
        <v>31</v>
      </c>
      <c r="G22" s="60">
        <v>2920</v>
      </c>
      <c r="H22" s="61">
        <v>116</v>
      </c>
      <c r="I22" s="61">
        <f>G22/H22</f>
        <v>25.172413793103448</v>
      </c>
      <c r="J22" s="61">
        <v>13</v>
      </c>
      <c r="K22" s="61">
        <v>1</v>
      </c>
      <c r="L22" s="60">
        <v>16344</v>
      </c>
      <c r="M22" s="60">
        <v>3023</v>
      </c>
      <c r="N22" s="66">
        <v>43133</v>
      </c>
      <c r="O22" s="62" t="s">
        <v>51</v>
      </c>
      <c r="P22" s="88"/>
      <c r="Q22" s="94"/>
      <c r="R22" s="88"/>
      <c r="S22" s="88"/>
      <c r="T22" s="74"/>
      <c r="U22" s="74"/>
      <c r="V22" s="74"/>
      <c r="W22" s="74"/>
      <c r="X22" s="75"/>
      <c r="Y22" s="74"/>
      <c r="Z22" s="57"/>
    </row>
    <row r="23" spans="1:26" ht="25.25" customHeight="1">
      <c r="A23" s="25"/>
      <c r="B23" s="25"/>
      <c r="C23" s="26" t="s">
        <v>30</v>
      </c>
      <c r="D23" s="27">
        <f>SUM(D13:D22)</f>
        <v>403680.34</v>
      </c>
      <c r="E23" s="97">
        <f t="shared" ref="E23:G23" si="0">SUM(E13:E22)</f>
        <v>309485.47000000003</v>
      </c>
      <c r="F23" s="98">
        <f t="shared" ref="F23" si="1">(D23-E23)/E23</f>
        <v>0.30435958754380288</v>
      </c>
      <c r="G23" s="97">
        <f t="shared" si="0"/>
        <v>72555</v>
      </c>
      <c r="H23" s="28"/>
      <c r="I23" s="29"/>
      <c r="J23" s="28"/>
      <c r="K23" s="30"/>
      <c r="L23" s="31"/>
      <c r="M23" s="22"/>
      <c r="N23" s="32"/>
      <c r="O23" s="33"/>
      <c r="Q23" s="24"/>
      <c r="T23" s="17"/>
      <c r="U23" s="17"/>
      <c r="V23" s="17"/>
      <c r="W23" s="17"/>
      <c r="X23" s="19"/>
      <c r="Y23" s="17"/>
      <c r="Z23" s="19"/>
    </row>
    <row r="24" spans="1:26" ht="12" customHeight="1">
      <c r="A24" s="34"/>
      <c r="B24" s="34"/>
      <c r="C24" s="35"/>
      <c r="D24" s="36"/>
      <c r="E24" s="36"/>
      <c r="F24" s="36"/>
      <c r="G24" s="37"/>
      <c r="H24" s="38"/>
      <c r="I24" s="39"/>
      <c r="J24" s="38"/>
      <c r="K24" s="40"/>
      <c r="L24" s="36"/>
      <c r="M24" s="37"/>
      <c r="N24" s="41"/>
      <c r="O24" s="42"/>
      <c r="Q24" s="24"/>
      <c r="T24" s="17"/>
      <c r="U24" s="17"/>
      <c r="V24" s="17"/>
      <c r="W24" s="17"/>
      <c r="X24" s="19"/>
      <c r="Y24" s="17"/>
      <c r="Z24" s="19"/>
    </row>
    <row r="25" spans="1:26" s="55" customFormat="1" ht="25.25" customHeight="1">
      <c r="A25" s="92">
        <v>11</v>
      </c>
      <c r="B25" s="58">
        <v>8</v>
      </c>
      <c r="C25" s="59" t="s">
        <v>41</v>
      </c>
      <c r="D25" s="60">
        <v>12238.56</v>
      </c>
      <c r="E25" s="103">
        <v>15722.79</v>
      </c>
      <c r="F25" s="21">
        <f>(D25-E25)/E25</f>
        <v>-0.22160379932569227</v>
      </c>
      <c r="G25" s="60">
        <v>2547</v>
      </c>
      <c r="H25" s="93">
        <v>100</v>
      </c>
      <c r="I25" s="93">
        <f>G25/H25</f>
        <v>25.47</v>
      </c>
      <c r="J25" s="61">
        <v>10</v>
      </c>
      <c r="K25" s="61">
        <v>8</v>
      </c>
      <c r="L25" s="60">
        <v>417466</v>
      </c>
      <c r="M25" s="60">
        <v>90589</v>
      </c>
      <c r="N25" s="66">
        <v>43084</v>
      </c>
      <c r="O25" s="23" t="s">
        <v>28</v>
      </c>
      <c r="P25" s="88"/>
      <c r="Q25" s="94"/>
      <c r="R25" s="88"/>
      <c r="S25" s="88"/>
      <c r="T25" s="74"/>
      <c r="U25" s="74"/>
      <c r="V25" s="74"/>
      <c r="W25" s="74"/>
      <c r="X25" s="75"/>
      <c r="Y25" s="74"/>
      <c r="Z25" s="57"/>
    </row>
    <row r="26" spans="1:26" s="55" customFormat="1" ht="25.25" customHeight="1">
      <c r="A26" s="92">
        <v>12</v>
      </c>
      <c r="B26" s="92" t="s">
        <v>34</v>
      </c>
      <c r="C26" s="59" t="s">
        <v>76</v>
      </c>
      <c r="D26" s="103">
        <v>12107</v>
      </c>
      <c r="E26" s="108" t="s">
        <v>31</v>
      </c>
      <c r="F26" s="109" t="s">
        <v>31</v>
      </c>
      <c r="G26" s="103">
        <v>2782</v>
      </c>
      <c r="H26" s="109" t="s">
        <v>31</v>
      </c>
      <c r="I26" s="109" t="s">
        <v>31</v>
      </c>
      <c r="J26" s="61">
        <v>13</v>
      </c>
      <c r="K26" s="61">
        <v>1</v>
      </c>
      <c r="L26" s="103">
        <v>12107</v>
      </c>
      <c r="M26" s="103">
        <v>2782</v>
      </c>
      <c r="N26" s="110">
        <v>43133</v>
      </c>
      <c r="O26" s="101" t="s">
        <v>33</v>
      </c>
      <c r="P26" s="88"/>
      <c r="Q26" s="53"/>
      <c r="R26" s="88"/>
      <c r="S26" s="88"/>
      <c r="T26" s="74"/>
      <c r="U26" s="74"/>
      <c r="V26" s="74"/>
      <c r="W26" s="74"/>
      <c r="X26" s="75"/>
      <c r="Y26" s="74"/>
      <c r="Z26" s="57"/>
    </row>
    <row r="27" spans="1:26" s="55" customFormat="1" ht="25.25" customHeight="1">
      <c r="A27" s="92">
        <v>13</v>
      </c>
      <c r="B27" s="92">
        <v>7</v>
      </c>
      <c r="C27" s="59" t="s">
        <v>48</v>
      </c>
      <c r="D27" s="93">
        <v>8594</v>
      </c>
      <c r="E27" s="93">
        <v>16582</v>
      </c>
      <c r="F27" s="21">
        <f t="shared" ref="F27:F33" si="2">(D27-E27)/E27</f>
        <v>-0.48172717404414428</v>
      </c>
      <c r="G27" s="93">
        <v>1447</v>
      </c>
      <c r="H27" s="106" t="s">
        <v>31</v>
      </c>
      <c r="I27" s="106" t="s">
        <v>31</v>
      </c>
      <c r="J27" s="61">
        <v>3</v>
      </c>
      <c r="K27" s="61">
        <v>4</v>
      </c>
      <c r="L27" s="93">
        <v>73921</v>
      </c>
      <c r="M27" s="93">
        <v>13194</v>
      </c>
      <c r="N27" s="66">
        <v>43112</v>
      </c>
      <c r="O27" s="101" t="s">
        <v>33</v>
      </c>
      <c r="Q27" s="63"/>
      <c r="T27" s="74"/>
      <c r="U27" s="74"/>
      <c r="V27" s="74"/>
      <c r="W27" s="74"/>
      <c r="X27" s="75"/>
      <c r="Y27" s="74"/>
      <c r="Z27" s="57"/>
    </row>
    <row r="28" spans="1:26" s="51" customFormat="1" ht="25.25" customHeight="1">
      <c r="A28" s="92">
        <v>14</v>
      </c>
      <c r="B28" s="58">
        <v>6</v>
      </c>
      <c r="C28" s="102" t="s">
        <v>57</v>
      </c>
      <c r="D28" s="103">
        <v>7466.09</v>
      </c>
      <c r="E28" s="103">
        <v>20733.509999999998</v>
      </c>
      <c r="F28" s="21">
        <f t="shared" si="2"/>
        <v>-0.63990226449838927</v>
      </c>
      <c r="G28" s="103">
        <v>1371</v>
      </c>
      <c r="H28" s="93">
        <v>62</v>
      </c>
      <c r="I28" s="93">
        <f t="shared" ref="I28:I34" si="3">G28/H28</f>
        <v>22.112903225806452</v>
      </c>
      <c r="J28" s="61">
        <v>8</v>
      </c>
      <c r="K28" s="61">
        <v>2</v>
      </c>
      <c r="L28" s="103">
        <v>29070.9</v>
      </c>
      <c r="M28" s="103">
        <v>5356</v>
      </c>
      <c r="N28" s="66">
        <v>43126</v>
      </c>
      <c r="O28" s="62" t="s">
        <v>27</v>
      </c>
      <c r="Q28" s="63"/>
      <c r="R28" s="55"/>
      <c r="S28" s="55"/>
      <c r="T28" s="56"/>
      <c r="U28" s="56"/>
      <c r="V28" s="74"/>
      <c r="W28" s="74"/>
      <c r="X28" s="75"/>
      <c r="Y28" s="74"/>
      <c r="Z28" s="48"/>
    </row>
    <row r="29" spans="1:26" s="55" customFormat="1" ht="25.25" customHeight="1">
      <c r="A29" s="92">
        <v>15</v>
      </c>
      <c r="B29" s="58">
        <v>9</v>
      </c>
      <c r="C29" s="107" t="s">
        <v>42</v>
      </c>
      <c r="D29" s="93">
        <v>6993.19</v>
      </c>
      <c r="E29" s="93">
        <v>14809.6</v>
      </c>
      <c r="F29" s="52">
        <f t="shared" si="2"/>
        <v>-0.52779345829732072</v>
      </c>
      <c r="G29" s="93">
        <v>1102</v>
      </c>
      <c r="H29" s="61">
        <v>37</v>
      </c>
      <c r="I29" s="61">
        <f t="shared" si="3"/>
        <v>29.783783783783782</v>
      </c>
      <c r="J29" s="61">
        <v>5</v>
      </c>
      <c r="K29" s="61">
        <v>7</v>
      </c>
      <c r="L29" s="93">
        <v>341835.23</v>
      </c>
      <c r="M29" s="93">
        <v>59548</v>
      </c>
      <c r="N29" s="65">
        <v>43091</v>
      </c>
      <c r="O29" s="62" t="s">
        <v>27</v>
      </c>
      <c r="Q29" s="63"/>
      <c r="T29" s="56"/>
      <c r="U29" s="56"/>
      <c r="V29" s="74"/>
      <c r="W29" s="74"/>
      <c r="X29" s="75"/>
      <c r="Y29" s="74"/>
      <c r="Z29" s="57"/>
    </row>
    <row r="30" spans="1:26" s="55" customFormat="1" ht="25.25" customHeight="1">
      <c r="A30" s="92">
        <v>16</v>
      </c>
      <c r="B30" s="58">
        <v>10</v>
      </c>
      <c r="C30" s="76" t="s">
        <v>52</v>
      </c>
      <c r="D30" s="103">
        <v>5688.96</v>
      </c>
      <c r="E30" s="103">
        <v>14603.87</v>
      </c>
      <c r="F30" s="52">
        <f t="shared" si="2"/>
        <v>-0.61044846331828473</v>
      </c>
      <c r="G30" s="103">
        <v>1346</v>
      </c>
      <c r="H30" s="61">
        <v>75</v>
      </c>
      <c r="I30" s="61">
        <f t="shared" si="3"/>
        <v>17.946666666666665</v>
      </c>
      <c r="J30" s="61">
        <v>14</v>
      </c>
      <c r="K30" s="61">
        <v>3</v>
      </c>
      <c r="L30" s="103">
        <v>36272.26</v>
      </c>
      <c r="M30" s="103">
        <v>9054</v>
      </c>
      <c r="N30" s="99">
        <v>43119</v>
      </c>
      <c r="O30" s="62" t="s">
        <v>27</v>
      </c>
      <c r="Q30" s="63"/>
      <c r="T30" s="56"/>
      <c r="U30" s="56"/>
      <c r="V30" s="74"/>
      <c r="W30" s="74"/>
      <c r="X30" s="75"/>
      <c r="Y30" s="74"/>
      <c r="Z30" s="57"/>
    </row>
    <row r="31" spans="1:26" s="51" customFormat="1" ht="25.25" customHeight="1">
      <c r="A31" s="92">
        <v>17</v>
      </c>
      <c r="B31" s="95">
        <v>12</v>
      </c>
      <c r="C31" s="102" t="s">
        <v>71</v>
      </c>
      <c r="D31" s="105">
        <f>2206+1017.23</f>
        <v>3223.23</v>
      </c>
      <c r="E31" s="60">
        <v>7930.8</v>
      </c>
      <c r="F31" s="21">
        <f t="shared" si="2"/>
        <v>-0.59358072325616573</v>
      </c>
      <c r="G31" s="60">
        <f>448+253</f>
        <v>701</v>
      </c>
      <c r="H31" s="61">
        <v>14</v>
      </c>
      <c r="I31" s="61">
        <f t="shared" si="3"/>
        <v>50.071428571428569</v>
      </c>
      <c r="J31" s="61">
        <v>4</v>
      </c>
      <c r="K31" s="61">
        <v>2</v>
      </c>
      <c r="L31" s="105">
        <v>11154</v>
      </c>
      <c r="M31" s="60">
        <v>2444</v>
      </c>
      <c r="N31" s="110">
        <v>43126</v>
      </c>
      <c r="O31" s="101" t="s">
        <v>69</v>
      </c>
      <c r="Q31" s="63"/>
      <c r="R31" s="55"/>
      <c r="S31" s="55"/>
      <c r="T31" s="56"/>
      <c r="U31" s="56"/>
      <c r="V31" s="74"/>
      <c r="W31" s="74"/>
      <c r="X31" s="75"/>
      <c r="Y31" s="74"/>
      <c r="Z31" s="48"/>
    </row>
    <row r="32" spans="1:26" s="55" customFormat="1" ht="25.25" customHeight="1">
      <c r="A32" s="92">
        <v>18</v>
      </c>
      <c r="B32" s="92">
        <v>18</v>
      </c>
      <c r="C32" s="107" t="s">
        <v>66</v>
      </c>
      <c r="D32" s="103">
        <f>1773+851</f>
        <v>2624</v>
      </c>
      <c r="E32" s="60">
        <v>3262.88</v>
      </c>
      <c r="F32" s="21">
        <f t="shared" si="2"/>
        <v>-0.195802481243564</v>
      </c>
      <c r="G32" s="60">
        <f>126+230</f>
        <v>356</v>
      </c>
      <c r="H32" s="61">
        <v>11</v>
      </c>
      <c r="I32" s="61">
        <f t="shared" si="3"/>
        <v>32.363636363636367</v>
      </c>
      <c r="J32" s="61">
        <v>4</v>
      </c>
      <c r="K32" s="61">
        <v>2</v>
      </c>
      <c r="L32" s="103">
        <v>4643.4799999999996</v>
      </c>
      <c r="M32" s="60">
        <v>943</v>
      </c>
      <c r="N32" s="99">
        <v>43126</v>
      </c>
      <c r="O32" s="100" t="s">
        <v>38</v>
      </c>
      <c r="Q32" s="63"/>
      <c r="S32" s="72"/>
      <c r="T32" s="56"/>
      <c r="U32" s="56"/>
      <c r="V32" s="56"/>
      <c r="W32" s="56"/>
      <c r="X32" s="57"/>
      <c r="Y32" s="56"/>
      <c r="Z32" s="57"/>
    </row>
    <row r="33" spans="1:30" s="51" customFormat="1" ht="25.25" customHeight="1">
      <c r="A33" s="92">
        <v>19</v>
      </c>
      <c r="B33" s="58">
        <v>11</v>
      </c>
      <c r="C33" s="70" t="s">
        <v>46</v>
      </c>
      <c r="D33" s="60">
        <v>2265.0100000000002</v>
      </c>
      <c r="E33" s="60">
        <v>12390.08</v>
      </c>
      <c r="F33" s="21">
        <f t="shared" si="2"/>
        <v>-0.81719165655104731</v>
      </c>
      <c r="G33" s="60">
        <v>370</v>
      </c>
      <c r="H33" s="61">
        <v>10</v>
      </c>
      <c r="I33" s="61">
        <f t="shared" si="3"/>
        <v>37</v>
      </c>
      <c r="J33" s="61">
        <v>3</v>
      </c>
      <c r="K33" s="61">
        <v>5</v>
      </c>
      <c r="L33" s="60">
        <v>179998.42</v>
      </c>
      <c r="M33" s="60">
        <v>32040</v>
      </c>
      <c r="N33" s="66">
        <v>43105</v>
      </c>
      <c r="O33" s="62" t="s">
        <v>47</v>
      </c>
      <c r="Q33" s="50"/>
      <c r="T33" s="47"/>
      <c r="U33" s="47"/>
      <c r="V33" s="47"/>
      <c r="W33" s="47"/>
      <c r="X33" s="48"/>
      <c r="Y33" s="47"/>
      <c r="Z33" s="48"/>
    </row>
    <row r="34" spans="1:30" s="51" customFormat="1" ht="25.25" customHeight="1">
      <c r="A34" s="92">
        <v>20</v>
      </c>
      <c r="B34" s="58" t="s">
        <v>58</v>
      </c>
      <c r="C34" s="76" t="s">
        <v>79</v>
      </c>
      <c r="D34" s="103">
        <v>1791.74</v>
      </c>
      <c r="E34" s="108" t="s">
        <v>31</v>
      </c>
      <c r="F34" s="108" t="s">
        <v>31</v>
      </c>
      <c r="G34" s="60">
        <v>392</v>
      </c>
      <c r="H34" s="93">
        <v>6</v>
      </c>
      <c r="I34" s="93">
        <f t="shared" si="3"/>
        <v>65.333333333333329</v>
      </c>
      <c r="J34" s="93">
        <v>6</v>
      </c>
      <c r="K34" s="61">
        <v>0</v>
      </c>
      <c r="L34" s="103">
        <v>1791.74</v>
      </c>
      <c r="M34" s="103">
        <v>392</v>
      </c>
      <c r="N34" s="114" t="s">
        <v>80</v>
      </c>
      <c r="O34" s="62" t="s">
        <v>27</v>
      </c>
      <c r="R34" s="63"/>
      <c r="T34" s="47"/>
      <c r="U34" s="47"/>
      <c r="V34" s="47"/>
      <c r="W34" s="47"/>
      <c r="X34" s="48"/>
      <c r="Y34" s="47"/>
      <c r="Z34" s="48"/>
    </row>
    <row r="35" spans="1:30" ht="25.25" customHeight="1">
      <c r="A35" s="25"/>
      <c r="B35" s="25"/>
      <c r="C35" s="26" t="s">
        <v>32</v>
      </c>
      <c r="D35" s="64">
        <f>SUM(D23:D34)</f>
        <v>466672.12000000005</v>
      </c>
      <c r="E35" s="97">
        <f t="shared" ref="E35:G35" si="4">SUM(E23:E34)</f>
        <v>415521</v>
      </c>
      <c r="F35" s="98">
        <f t="shared" ref="F35" si="5">(D35-E35)/E35</f>
        <v>0.12310116696869726</v>
      </c>
      <c r="G35" s="97">
        <f t="shared" si="4"/>
        <v>84969</v>
      </c>
      <c r="H35" s="28"/>
      <c r="I35" s="29"/>
      <c r="J35" s="28"/>
      <c r="K35" s="30"/>
      <c r="L35" s="31"/>
      <c r="M35" s="22"/>
      <c r="N35" s="32"/>
      <c r="O35" s="33"/>
      <c r="Q35" s="24"/>
      <c r="T35" s="17"/>
      <c r="U35" s="17"/>
      <c r="V35" s="17"/>
      <c r="W35" s="17"/>
      <c r="X35" s="19"/>
      <c r="Y35" s="17"/>
      <c r="Z35" s="19"/>
    </row>
    <row r="36" spans="1:30" ht="11.25" customHeight="1">
      <c r="A36" s="34"/>
      <c r="B36" s="34"/>
      <c r="C36" s="35"/>
      <c r="D36" s="36"/>
      <c r="E36" s="36"/>
      <c r="F36" s="36"/>
      <c r="G36" s="37"/>
      <c r="H36" s="38"/>
      <c r="I36" s="39"/>
      <c r="J36" s="38"/>
      <c r="K36" s="40"/>
      <c r="L36" s="36"/>
      <c r="M36" s="37"/>
      <c r="N36" s="41"/>
      <c r="O36" s="42"/>
      <c r="Q36" s="24"/>
      <c r="T36" s="17"/>
      <c r="U36" s="17"/>
      <c r="V36" s="17"/>
      <c r="W36" s="17"/>
      <c r="X36" s="19"/>
      <c r="Y36" s="17"/>
      <c r="Z36" s="19"/>
    </row>
    <row r="37" spans="1:30" s="51" customFormat="1" ht="25.25" customHeight="1">
      <c r="A37" s="92">
        <v>21</v>
      </c>
      <c r="B37" s="92">
        <v>13</v>
      </c>
      <c r="C37" s="70" t="s">
        <v>62</v>
      </c>
      <c r="D37" s="103">
        <v>1216.78</v>
      </c>
      <c r="E37" s="60">
        <v>7006.3</v>
      </c>
      <c r="F37" s="21">
        <f t="shared" ref="F37:F47" si="6">(D37-E37)/E37</f>
        <v>-0.82633058818491933</v>
      </c>
      <c r="G37" s="60">
        <v>269</v>
      </c>
      <c r="H37" s="93">
        <v>18</v>
      </c>
      <c r="I37" s="93">
        <f>G37/H37</f>
        <v>14.944444444444445</v>
      </c>
      <c r="J37" s="61">
        <v>6</v>
      </c>
      <c r="K37" s="61">
        <v>3</v>
      </c>
      <c r="L37" s="103">
        <v>8223</v>
      </c>
      <c r="M37" s="60">
        <v>1676</v>
      </c>
      <c r="N37" s="66">
        <v>43126</v>
      </c>
      <c r="O37" s="62" t="s">
        <v>28</v>
      </c>
      <c r="Q37" s="53"/>
      <c r="T37" s="47"/>
      <c r="U37" s="47"/>
      <c r="V37" s="47"/>
      <c r="W37" s="47"/>
      <c r="X37" s="48"/>
      <c r="Y37" s="47"/>
      <c r="Z37" s="48"/>
    </row>
    <row r="38" spans="1:30" s="51" customFormat="1" ht="25.25" customHeight="1">
      <c r="A38" s="92">
        <v>22</v>
      </c>
      <c r="B38" s="58">
        <v>14</v>
      </c>
      <c r="C38" s="70" t="s">
        <v>35</v>
      </c>
      <c r="D38" s="93">
        <v>1101</v>
      </c>
      <c r="E38" s="60">
        <v>6069</v>
      </c>
      <c r="F38" s="21">
        <f t="shared" si="6"/>
        <v>-0.81858625803262486</v>
      </c>
      <c r="G38" s="60">
        <v>184</v>
      </c>
      <c r="H38" s="108" t="s">
        <v>31</v>
      </c>
      <c r="I38" s="108" t="s">
        <v>31</v>
      </c>
      <c r="J38" s="108" t="s">
        <v>31</v>
      </c>
      <c r="K38" s="61">
        <v>15</v>
      </c>
      <c r="L38" s="93">
        <v>1355457</v>
      </c>
      <c r="M38" s="93">
        <v>245595</v>
      </c>
      <c r="N38" s="66">
        <v>43035</v>
      </c>
      <c r="O38" s="62" t="s">
        <v>36</v>
      </c>
      <c r="Q38" s="50" t="s">
        <v>78</v>
      </c>
      <c r="T38" s="47"/>
      <c r="U38" s="47"/>
      <c r="V38" s="47"/>
      <c r="W38" s="47"/>
      <c r="X38" s="48"/>
      <c r="Y38" s="47"/>
      <c r="Z38" s="48"/>
    </row>
    <row r="39" spans="1:30" s="55" customFormat="1" ht="25.25" customHeight="1">
      <c r="A39" s="92">
        <v>23</v>
      </c>
      <c r="B39" s="58">
        <v>21</v>
      </c>
      <c r="C39" s="70" t="s">
        <v>44</v>
      </c>
      <c r="D39" s="60">
        <v>1000.66</v>
      </c>
      <c r="E39" s="60">
        <v>2387.04</v>
      </c>
      <c r="F39" s="21">
        <f t="shared" si="6"/>
        <v>-0.58079462430457807</v>
      </c>
      <c r="G39" s="60">
        <v>178</v>
      </c>
      <c r="H39" s="61">
        <v>4</v>
      </c>
      <c r="I39" s="61">
        <f t="shared" ref="I39:I46" si="7">G39/H39</f>
        <v>44.5</v>
      </c>
      <c r="J39" s="61">
        <v>2</v>
      </c>
      <c r="K39" s="61">
        <v>5</v>
      </c>
      <c r="L39" s="103">
        <v>60768</v>
      </c>
      <c r="M39" s="60">
        <v>11439</v>
      </c>
      <c r="N39" s="66">
        <v>43105</v>
      </c>
      <c r="O39" s="23" t="s">
        <v>28</v>
      </c>
      <c r="Q39" s="63"/>
      <c r="T39" s="56"/>
      <c r="U39" s="56"/>
      <c r="V39" s="56"/>
      <c r="W39" s="56"/>
      <c r="X39" s="57"/>
      <c r="Y39" s="56"/>
      <c r="Z39" s="57"/>
    </row>
    <row r="40" spans="1:30" s="46" customFormat="1" ht="25.25" customHeight="1">
      <c r="A40" s="92">
        <v>24</v>
      </c>
      <c r="B40" s="58">
        <v>20</v>
      </c>
      <c r="C40" s="70" t="s">
        <v>50</v>
      </c>
      <c r="D40" s="60">
        <v>746</v>
      </c>
      <c r="E40" s="60">
        <v>2412</v>
      </c>
      <c r="F40" s="21">
        <f t="shared" si="6"/>
        <v>-0.69071310116086237</v>
      </c>
      <c r="G40" s="60">
        <v>112</v>
      </c>
      <c r="H40" s="61">
        <v>7</v>
      </c>
      <c r="I40" s="61">
        <f t="shared" si="7"/>
        <v>16</v>
      </c>
      <c r="J40" s="61">
        <v>1</v>
      </c>
      <c r="K40" s="61">
        <v>4</v>
      </c>
      <c r="L40" s="60">
        <v>31766</v>
      </c>
      <c r="M40" s="60">
        <v>6197</v>
      </c>
      <c r="N40" s="66">
        <v>43112</v>
      </c>
      <c r="O40" s="62" t="s">
        <v>51</v>
      </c>
      <c r="Q40" s="63"/>
      <c r="T40" s="47"/>
      <c r="U40" s="47"/>
      <c r="V40" s="47"/>
      <c r="W40" s="47"/>
      <c r="X40" s="48"/>
      <c r="Y40" s="47"/>
      <c r="Z40" s="48"/>
    </row>
    <row r="41" spans="1:30" s="46" customFormat="1" ht="25.25" customHeight="1">
      <c r="A41" s="92">
        <v>25</v>
      </c>
      <c r="B41" s="58">
        <v>22</v>
      </c>
      <c r="C41" s="102" t="s">
        <v>49</v>
      </c>
      <c r="D41" s="93">
        <v>646.82000000000005</v>
      </c>
      <c r="E41" s="93">
        <v>1187.54</v>
      </c>
      <c r="F41" s="21">
        <f t="shared" si="6"/>
        <v>-0.45532782053657134</v>
      </c>
      <c r="G41" s="93">
        <v>131</v>
      </c>
      <c r="H41" s="61">
        <v>2</v>
      </c>
      <c r="I41" s="61">
        <f t="shared" si="7"/>
        <v>65.5</v>
      </c>
      <c r="J41" s="61">
        <v>1</v>
      </c>
      <c r="K41" s="61">
        <v>4</v>
      </c>
      <c r="L41" s="93">
        <v>11678</v>
      </c>
      <c r="M41" s="93">
        <v>2361</v>
      </c>
      <c r="N41" s="65">
        <v>43112</v>
      </c>
      <c r="O41" s="101" t="s">
        <v>28</v>
      </c>
      <c r="Q41" s="50"/>
      <c r="T41" s="47"/>
      <c r="U41" s="47"/>
      <c r="V41" s="47"/>
      <c r="W41" s="47"/>
      <c r="X41" s="48"/>
      <c r="Y41" s="47"/>
      <c r="Z41" s="48"/>
    </row>
    <row r="42" spans="1:30" s="45" customFormat="1" ht="25.25" customHeight="1">
      <c r="A42" s="92">
        <v>26</v>
      </c>
      <c r="B42" s="95">
        <v>16</v>
      </c>
      <c r="C42" s="71" t="s">
        <v>64</v>
      </c>
      <c r="D42" s="103">
        <v>566.79999999999995</v>
      </c>
      <c r="E42" s="103">
        <v>4615.71</v>
      </c>
      <c r="F42" s="21">
        <f t="shared" si="6"/>
        <v>-0.87720199059299653</v>
      </c>
      <c r="G42" s="103">
        <v>142</v>
      </c>
      <c r="H42" s="80">
        <v>9</v>
      </c>
      <c r="I42" s="61">
        <f t="shared" si="7"/>
        <v>15.777777777777779</v>
      </c>
      <c r="J42" s="61">
        <v>5</v>
      </c>
      <c r="K42" s="61">
        <v>2</v>
      </c>
      <c r="L42" s="103">
        <v>5182.51</v>
      </c>
      <c r="M42" s="103">
        <v>1171</v>
      </c>
      <c r="N42" s="66">
        <v>43126</v>
      </c>
      <c r="O42" s="62" t="s">
        <v>65</v>
      </c>
      <c r="Q42" s="63"/>
      <c r="T42" s="1"/>
      <c r="U42" s="1"/>
      <c r="V42" s="1"/>
      <c r="W42" s="1"/>
      <c r="X42" s="2"/>
      <c r="Y42" s="1"/>
      <c r="Z42" s="2"/>
    </row>
    <row r="43" spans="1:30" s="51" customFormat="1" ht="25.25" customHeight="1">
      <c r="A43" s="92">
        <v>27</v>
      </c>
      <c r="B43" s="58">
        <v>21</v>
      </c>
      <c r="C43" s="70" t="s">
        <v>75</v>
      </c>
      <c r="D43" s="61">
        <v>438.28</v>
      </c>
      <c r="E43" s="61">
        <v>1807.75</v>
      </c>
      <c r="F43" s="21">
        <f t="shared" si="6"/>
        <v>-0.75755497164984098</v>
      </c>
      <c r="G43" s="61">
        <v>85</v>
      </c>
      <c r="H43" s="61">
        <v>3</v>
      </c>
      <c r="I43" s="61">
        <f t="shared" si="7"/>
        <v>28.333333333333332</v>
      </c>
      <c r="J43" s="61">
        <v>1</v>
      </c>
      <c r="K43" s="61">
        <v>5</v>
      </c>
      <c r="L43" s="61">
        <v>47331.91</v>
      </c>
      <c r="M43" s="61">
        <v>8555</v>
      </c>
      <c r="N43" s="66">
        <v>43105</v>
      </c>
      <c r="O43" s="62" t="s">
        <v>27</v>
      </c>
      <c r="Q43" s="63"/>
      <c r="T43" s="47"/>
      <c r="U43" s="47"/>
      <c r="V43" s="47"/>
      <c r="W43" s="47"/>
      <c r="X43" s="48"/>
      <c r="Y43" s="47"/>
      <c r="Z43" s="48"/>
    </row>
    <row r="44" spans="1:30" s="55" customFormat="1" ht="25.25" customHeight="1">
      <c r="A44" s="92">
        <v>28</v>
      </c>
      <c r="B44" s="78">
        <v>24</v>
      </c>
      <c r="C44" s="59" t="s">
        <v>39</v>
      </c>
      <c r="D44" s="61">
        <v>322</v>
      </c>
      <c r="E44" s="114">
        <v>966</v>
      </c>
      <c r="F44" s="21">
        <f t="shared" si="6"/>
        <v>-0.66666666666666663</v>
      </c>
      <c r="G44" s="61">
        <v>101</v>
      </c>
      <c r="H44" s="61">
        <v>3</v>
      </c>
      <c r="I44" s="61">
        <f t="shared" si="7"/>
        <v>33.666666666666664</v>
      </c>
      <c r="J44" s="61">
        <v>3</v>
      </c>
      <c r="K44" s="114">
        <v>9</v>
      </c>
      <c r="L44" s="61">
        <v>78602.7</v>
      </c>
      <c r="M44" s="61">
        <v>16251</v>
      </c>
      <c r="N44" s="66">
        <v>43077</v>
      </c>
      <c r="O44" s="62" t="s">
        <v>40</v>
      </c>
      <c r="Q44" s="63"/>
      <c r="T44" s="56"/>
      <c r="U44" s="56"/>
      <c r="V44" s="56"/>
      <c r="W44" s="56"/>
      <c r="X44" s="57"/>
      <c r="Y44" s="56"/>
      <c r="Z44" s="57"/>
    </row>
    <row r="45" spans="1:30" s="55" customFormat="1" ht="25.25" customHeight="1">
      <c r="A45" s="92">
        <v>29</v>
      </c>
      <c r="B45" s="79">
        <v>30</v>
      </c>
      <c r="C45" s="59" t="s">
        <v>70</v>
      </c>
      <c r="D45" s="61">
        <f>186+112</f>
        <v>298</v>
      </c>
      <c r="E45" s="81">
        <v>289.10000000000002</v>
      </c>
      <c r="F45" s="21">
        <f t="shared" si="6"/>
        <v>3.0785195434105763E-2</v>
      </c>
      <c r="G45" s="61">
        <f>39+23</f>
        <v>62</v>
      </c>
      <c r="H45" s="61">
        <v>3</v>
      </c>
      <c r="I45" s="61">
        <f t="shared" si="7"/>
        <v>20.666666666666668</v>
      </c>
      <c r="J45" s="61">
        <v>1</v>
      </c>
      <c r="K45" s="103" t="s">
        <v>31</v>
      </c>
      <c r="L45" s="61">
        <v>16134</v>
      </c>
      <c r="M45" s="61">
        <v>3573</v>
      </c>
      <c r="N45" s="110">
        <v>43056</v>
      </c>
      <c r="O45" s="62" t="s">
        <v>69</v>
      </c>
      <c r="Q45" s="54"/>
      <c r="T45" s="56"/>
      <c r="U45" s="56"/>
      <c r="V45" s="56"/>
      <c r="W45" s="56"/>
      <c r="X45" s="57"/>
      <c r="Y45" s="56"/>
      <c r="Z45" s="57"/>
    </row>
    <row r="46" spans="1:30" s="55" customFormat="1" ht="25.25" customHeight="1">
      <c r="A46" s="92">
        <v>30</v>
      </c>
      <c r="B46" s="79">
        <v>29</v>
      </c>
      <c r="C46" s="59" t="s">
        <v>68</v>
      </c>
      <c r="D46" s="103">
        <f>31+158</f>
        <v>189</v>
      </c>
      <c r="E46" s="103">
        <v>257</v>
      </c>
      <c r="F46" s="21">
        <f t="shared" si="6"/>
        <v>-0.26459143968871596</v>
      </c>
      <c r="G46" s="103">
        <f>9+39</f>
        <v>48</v>
      </c>
      <c r="H46" s="61">
        <v>3</v>
      </c>
      <c r="I46" s="61">
        <f t="shared" si="7"/>
        <v>16</v>
      </c>
      <c r="J46" s="61">
        <v>1</v>
      </c>
      <c r="K46" s="103" t="s">
        <v>31</v>
      </c>
      <c r="L46" s="103">
        <v>10507</v>
      </c>
      <c r="M46" s="103">
        <v>2741</v>
      </c>
      <c r="N46" s="110">
        <v>43035</v>
      </c>
      <c r="O46" s="62" t="s">
        <v>69</v>
      </c>
      <c r="P46" s="3"/>
      <c r="Q46" s="53"/>
      <c r="R46" s="3"/>
      <c r="S46" s="3"/>
      <c r="T46" s="17"/>
      <c r="U46" s="17"/>
      <c r="V46" s="17"/>
      <c r="W46" s="17"/>
      <c r="X46" s="19"/>
      <c r="Y46" s="17"/>
      <c r="Z46" s="19"/>
      <c r="AA46" s="3"/>
      <c r="AB46" s="3"/>
      <c r="AC46" s="3"/>
      <c r="AD46" s="3"/>
    </row>
    <row r="47" spans="1:30" ht="25.25" customHeight="1">
      <c r="A47" s="25"/>
      <c r="B47" s="25"/>
      <c r="C47" s="96" t="s">
        <v>67</v>
      </c>
      <c r="D47" s="97">
        <f>SUM(D35:D46)</f>
        <v>473197.46000000008</v>
      </c>
      <c r="E47" s="97">
        <f t="shared" ref="E47:G47" si="8">SUM(E35:E46)</f>
        <v>442518.43999999994</v>
      </c>
      <c r="F47" s="98">
        <f t="shared" si="6"/>
        <v>6.9328229576150854E-2</v>
      </c>
      <c r="G47" s="97">
        <f t="shared" si="8"/>
        <v>86281</v>
      </c>
      <c r="H47" s="28"/>
      <c r="I47" s="29"/>
      <c r="J47" s="28"/>
      <c r="K47" s="30"/>
      <c r="L47" s="31"/>
      <c r="M47" s="22"/>
      <c r="N47" s="32"/>
      <c r="O47" s="33"/>
      <c r="Q47" s="24"/>
      <c r="T47" s="17"/>
      <c r="U47" s="17"/>
      <c r="V47" s="17"/>
      <c r="W47" s="17"/>
      <c r="X47" s="19"/>
      <c r="Y47" s="17"/>
      <c r="Z47" s="19"/>
    </row>
    <row r="48" spans="1:30" ht="11.25" customHeight="1">
      <c r="A48" s="34"/>
      <c r="B48" s="34"/>
      <c r="C48" s="35"/>
      <c r="D48" s="36"/>
      <c r="E48" s="36"/>
      <c r="F48" s="36"/>
      <c r="G48" s="37"/>
      <c r="H48" s="38"/>
      <c r="I48" s="39"/>
      <c r="J48" s="38"/>
      <c r="K48" s="40"/>
      <c r="L48" s="36"/>
      <c r="M48" s="37"/>
      <c r="N48" s="41"/>
      <c r="O48" s="42"/>
      <c r="Q48" s="24"/>
      <c r="T48" s="17"/>
      <c r="U48" s="17"/>
      <c r="V48" s="17"/>
      <c r="W48" s="17"/>
      <c r="X48" s="19"/>
      <c r="Y48" s="17"/>
      <c r="Z48" s="19"/>
    </row>
    <row r="49" spans="1:30" s="45" customFormat="1" ht="25.25" customHeight="1">
      <c r="A49" s="92">
        <v>31</v>
      </c>
      <c r="B49" s="106" t="s">
        <v>31</v>
      </c>
      <c r="C49" s="59" t="s">
        <v>72</v>
      </c>
      <c r="D49" s="93">
        <v>171</v>
      </c>
      <c r="E49" s="106" t="s">
        <v>31</v>
      </c>
      <c r="F49" s="104" t="s">
        <v>31</v>
      </c>
      <c r="G49" s="93">
        <v>57</v>
      </c>
      <c r="H49" s="61">
        <v>1</v>
      </c>
      <c r="I49" s="61">
        <f>G49/H49</f>
        <v>57</v>
      </c>
      <c r="J49" s="61">
        <v>1</v>
      </c>
      <c r="K49" s="106" t="s">
        <v>31</v>
      </c>
      <c r="L49" s="93">
        <v>29711.33</v>
      </c>
      <c r="M49" s="93">
        <v>7484</v>
      </c>
      <c r="N49" s="65">
        <v>43056</v>
      </c>
      <c r="O49" s="62" t="s">
        <v>27</v>
      </c>
      <c r="P49" s="51"/>
      <c r="Q49" s="50"/>
      <c r="R49" s="51"/>
      <c r="S49" s="51"/>
      <c r="T49" s="47"/>
      <c r="U49" s="47"/>
      <c r="V49" s="47"/>
      <c r="W49" s="47"/>
      <c r="X49" s="48"/>
      <c r="Y49" s="47"/>
      <c r="Z49" s="48"/>
      <c r="AA49" s="51"/>
      <c r="AB49" s="51"/>
      <c r="AC49" s="51"/>
      <c r="AD49" s="51"/>
    </row>
    <row r="50" spans="1:30" s="55" customFormat="1" ht="25.25" customHeight="1">
      <c r="A50" s="92">
        <v>32</v>
      </c>
      <c r="B50" s="92">
        <v>26</v>
      </c>
      <c r="C50" s="59" t="s">
        <v>37</v>
      </c>
      <c r="D50" s="60">
        <v>167.6</v>
      </c>
      <c r="E50" s="60">
        <v>298</v>
      </c>
      <c r="F50" s="21">
        <f>(D50-E50)/E50</f>
        <v>-0.43758389261744968</v>
      </c>
      <c r="G50" s="60">
        <v>61</v>
      </c>
      <c r="H50" s="61">
        <v>1</v>
      </c>
      <c r="I50" s="61">
        <f>G50/H50</f>
        <v>61</v>
      </c>
      <c r="J50" s="61">
        <v>1</v>
      </c>
      <c r="K50" s="93">
        <v>10</v>
      </c>
      <c r="L50" s="103">
        <v>44973.61</v>
      </c>
      <c r="M50" s="60">
        <v>9064</v>
      </c>
      <c r="N50" s="66">
        <v>43070</v>
      </c>
      <c r="O50" s="62" t="s">
        <v>38</v>
      </c>
      <c r="Q50" s="63"/>
      <c r="T50" s="56"/>
      <c r="U50" s="56"/>
      <c r="V50" s="56"/>
      <c r="W50" s="56"/>
      <c r="X50" s="57"/>
      <c r="Y50" s="56"/>
      <c r="Z50" s="57"/>
    </row>
    <row r="51" spans="1:30" s="55" customFormat="1" ht="25.25" customHeight="1">
      <c r="A51" s="92">
        <v>33</v>
      </c>
      <c r="B51" s="92">
        <v>17</v>
      </c>
      <c r="C51" s="70" t="s">
        <v>53</v>
      </c>
      <c r="D51" s="103">
        <v>56</v>
      </c>
      <c r="E51" s="60">
        <v>3719</v>
      </c>
      <c r="F51" s="21">
        <f>(D51-E51)/E51</f>
        <v>-0.9849421887604195</v>
      </c>
      <c r="G51" s="103">
        <v>15</v>
      </c>
      <c r="H51" s="61">
        <v>4</v>
      </c>
      <c r="I51" s="61">
        <f>G51/H51</f>
        <v>3.75</v>
      </c>
      <c r="J51" s="61">
        <v>1</v>
      </c>
      <c r="K51" s="93">
        <v>3</v>
      </c>
      <c r="L51" s="103">
        <v>19997</v>
      </c>
      <c r="M51" s="103">
        <v>4139</v>
      </c>
      <c r="N51" s="66">
        <v>43119</v>
      </c>
      <c r="O51" s="62" t="s">
        <v>51</v>
      </c>
      <c r="Q51" s="63"/>
      <c r="T51" s="56"/>
      <c r="U51" s="56"/>
      <c r="V51" s="56"/>
      <c r="W51" s="56"/>
      <c r="X51" s="57"/>
      <c r="Y51" s="56"/>
      <c r="Z51" s="57"/>
    </row>
    <row r="52" spans="1:30" ht="25.25" customHeight="1">
      <c r="A52" s="25"/>
      <c r="B52" s="25"/>
      <c r="C52" s="26" t="s">
        <v>82</v>
      </c>
      <c r="D52" s="27">
        <f>SUM(D47:D51)</f>
        <v>473592.06000000006</v>
      </c>
      <c r="E52" s="97">
        <f t="shared" ref="E52:G52" si="9">SUM(E47:E51)</f>
        <v>446535.43999999994</v>
      </c>
      <c r="F52" s="98">
        <f>(D52-E52)/E52</f>
        <v>6.0592323870195197E-2</v>
      </c>
      <c r="G52" s="97">
        <f t="shared" si="9"/>
        <v>86414</v>
      </c>
      <c r="H52" s="28"/>
      <c r="I52" s="29"/>
      <c r="J52" s="28"/>
      <c r="K52" s="30"/>
      <c r="L52" s="31"/>
      <c r="M52" s="43"/>
      <c r="N52" s="32"/>
      <c r="O52" s="44"/>
      <c r="R52" s="17"/>
      <c r="S52" s="17"/>
      <c r="T52" s="17"/>
      <c r="U52" s="19"/>
      <c r="V52" s="17"/>
      <c r="X52" s="17"/>
      <c r="Y52" s="19"/>
    </row>
    <row r="54" spans="1:30">
      <c r="B54" s="24"/>
    </row>
    <row r="57" spans="1:30">
      <c r="D57" s="12"/>
      <c r="E57" s="12"/>
      <c r="F57" s="82"/>
      <c r="G57" s="12"/>
      <c r="L57" s="12"/>
      <c r="M57" s="12"/>
      <c r="N57" s="77"/>
    </row>
    <row r="58" spans="1:30">
      <c r="E58" s="12"/>
      <c r="F58" s="82"/>
      <c r="L58" s="12"/>
      <c r="N58" s="77"/>
    </row>
    <row r="63" spans="1:30" ht="17.45" customHeight="1"/>
    <row r="81" spans="20:26" ht="12" customHeight="1">
      <c r="T81" s="17"/>
      <c r="U81" s="17"/>
      <c r="V81" s="17"/>
      <c r="W81" s="17"/>
      <c r="X81" s="19"/>
      <c r="Y81" s="17"/>
      <c r="Z81" s="19"/>
    </row>
  </sheetData>
  <sortState ref="B13:O51">
    <sortCondition descending="1" ref="D13:D51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juste</cp:lastModifiedBy>
  <cp:lastPrinted>2016-09-19T08:07:15Z</cp:lastPrinted>
  <dcterms:created xsi:type="dcterms:W3CDTF">2014-10-03T07:40:56Z</dcterms:created>
  <dcterms:modified xsi:type="dcterms:W3CDTF">2018-02-09T14:51:28Z</dcterms:modified>
</cp:coreProperties>
</file>