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alandis\Savaitė\"/>
    </mc:Choice>
  </mc:AlternateContent>
  <xr:revisionPtr revIDLastSave="0" documentId="13_ncr:1_{521446E0-7E34-4E74-B2BB-C972F25B4922}" xr6:coauthVersionLast="31" xr6:coauthVersionMax="31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44" i="1" l="1"/>
  <c r="G44" i="1"/>
  <c r="D44" i="1"/>
  <c r="F35" i="1"/>
  <c r="E35" i="1"/>
  <c r="G35" i="1"/>
  <c r="D35" i="1"/>
  <c r="E23" i="1"/>
  <c r="G23" i="1"/>
  <c r="D23" i="1"/>
  <c r="F23" i="1" s="1"/>
  <c r="M14" i="1"/>
  <c r="L14" i="1"/>
  <c r="I30" i="1"/>
  <c r="M33" i="1"/>
  <c r="L33" i="1"/>
  <c r="I42" i="1"/>
  <c r="I29" i="1"/>
  <c r="F15" i="1"/>
  <c r="I13" i="1"/>
  <c r="I16" i="1"/>
  <c r="I37" i="1"/>
  <c r="F21" i="1"/>
  <c r="F19" i="1"/>
  <c r="F22" i="1"/>
  <c r="F27" i="1"/>
  <c r="I15" i="1" l="1"/>
  <c r="I19" i="1"/>
  <c r="I27" i="1"/>
  <c r="F28" i="1"/>
  <c r="F38" i="1"/>
  <c r="F31" i="1"/>
  <c r="F41" i="1"/>
  <c r="F26" i="1"/>
  <c r="F32" i="1"/>
  <c r="F34" i="1"/>
  <c r="F39" i="1"/>
  <c r="F33" i="1"/>
  <c r="F40" i="1"/>
  <c r="F17" i="1"/>
  <c r="F18" i="1"/>
  <c r="F14" i="1"/>
  <c r="I28" i="1" l="1"/>
  <c r="I22" i="1" l="1"/>
  <c r="F25" i="1"/>
  <c r="I41" i="1"/>
  <c r="I31" i="1"/>
  <c r="I14" i="1"/>
  <c r="I17" i="1"/>
  <c r="I25" i="1" l="1"/>
  <c r="I38" i="1"/>
  <c r="I18" i="1" l="1"/>
  <c r="I33" i="1" l="1"/>
  <c r="I26" i="1" l="1"/>
  <c r="I34" i="1" l="1"/>
  <c r="I40" i="1" l="1"/>
</calcChain>
</file>

<file path=xl/sharedStrings.xml><?xml version="1.0" encoding="utf-8"?>
<sst xmlns="http://schemas.openxmlformats.org/spreadsheetml/2006/main" count="138" uniqueCount="77">
  <si>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</si>
  <si>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</si>
  <si>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</si>
  <si>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</si>
  <si>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</si>
  <si>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</si>
  <si>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</si>
  <si>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</si>
  <si>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</si>
  <si>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</si>
  <si>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</si>
  <si>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</si>
  <si>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</si>
  <si>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</si>
  <si>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</si>
  <si>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</si>
  <si>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</si>
  <si>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</si>
  <si>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</si>
  <si>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</si>
  <si>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</si>
  <si>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</si>
  <si>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</si>
  <si>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</si>
  <si>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</si>
  <si>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</si>
  <si>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</si>
  <si>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</si>
  <si>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</si>
  <si>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</si>
  <si>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</si>
  <si>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</si>
  <si>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</si>
  <si>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</si>
  <si>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</si>
  <si>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Bulius Ferdinandas (Ferdinand)</t>
  </si>
  <si>
    <t>NCG Distribution</t>
  </si>
  <si>
    <t>P</t>
  </si>
  <si>
    <t>Nuostabieji Lūzeriai. Kita planeta</t>
  </si>
  <si>
    <t>Studija NOMINUM</t>
  </si>
  <si>
    <t>Pelėdų kalnas</t>
  </si>
  <si>
    <t>Kino Gamyba</t>
  </si>
  <si>
    <t>Raudonasis Žvirblis (Red Sparrow)</t>
  </si>
  <si>
    <t>Žaidimų vakaras (Game Night)</t>
  </si>
  <si>
    <t>Kapų plėšikė Lara Kroft (Tomb Raider)</t>
  </si>
  <si>
    <t>Bitė Maja: Medaus žaidynės (Maya the Bee: The Honey Games)</t>
  </si>
  <si>
    <t>Triušis Peteris (Peter Rabbit)</t>
  </si>
  <si>
    <t>Ugnies žiedas: sukilimas (Pacific Rim: Uprising)</t>
  </si>
  <si>
    <t>Oazė: žaidimas prasideda (Ready Player One)</t>
  </si>
  <si>
    <t>Vaiduoklių žemė (Incident In A Ghost Land)</t>
  </si>
  <si>
    <t>Sengirė</t>
  </si>
  <si>
    <t>VšĮ Sengirė</t>
  </si>
  <si>
    <t>Apie ką galvoja vyrai: pratęsimas (O ciom govoriat muzchiny. Prodolzhienijie)</t>
  </si>
  <si>
    <t>Svajonių apps‘as (Status update)</t>
  </si>
  <si>
    <t>Best Film</t>
  </si>
  <si>
    <t>Vidurnakčio saulė (Midnight Sun)</t>
  </si>
  <si>
    <t>Aš lieknėju! (YA khudeyu)</t>
  </si>
  <si>
    <t>April 6 - 12</t>
  </si>
  <si>
    <t>Balandžio 6 - 12 d.</t>
  </si>
  <si>
    <t>Pagrobta princesė (Vykradena pryntsesa: Ruslan i Ludmila)</t>
  </si>
  <si>
    <t>Lino: nuotykiai katino kailyje (Lino)</t>
  </si>
  <si>
    <t>Prie-view</t>
  </si>
  <si>
    <t>Seksui ne! (Blockers)</t>
  </si>
  <si>
    <t>Tylos zona (A Quiet Place)</t>
  </si>
  <si>
    <t>Titanas (Titan)</t>
  </si>
  <si>
    <t>Didysis šou meistras (The Greatest Showman)</t>
  </si>
  <si>
    <t>Griaunantys viską (Rampage)</t>
  </si>
  <si>
    <t>Telma (Thelma)</t>
  </si>
  <si>
    <t>Kino Aljansas</t>
  </si>
  <si>
    <t>Nematomas siūlas</t>
  </si>
  <si>
    <t>Tiesa arba drąsa (Truth or Dare)</t>
  </si>
  <si>
    <t>April 13 - 19 Lithuanian top</t>
  </si>
  <si>
    <t>Balandžio 13 - 19 d. Lietuvos kino teatruose rodytų filmų topas</t>
  </si>
  <si>
    <t>April 13 - 19</t>
  </si>
  <si>
    <t>Balandžio 13 - 19 d.</t>
  </si>
  <si>
    <t>Fantastiška moteris (Fantastic Woman)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</si>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</sst>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10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1" fontId="4" fillId="0" borderId="7" xfId="0" applyNumberFormat="1" applyFont="1" applyBorder="1" applyAlignment="1">
      <alignment horizontal="center" vertical="center"/>
    </xf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1" fontId="1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4" fillId="0" borderId="7" xfId="0" applyNumberFormat="1" applyFont="1" applyBorder="1" applyAlignment="1">
      <alignment horizontal="center" vertical="center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topLeftCell="A28" zoomScale="75" zoomScaleNormal="75" workbookViewId="0">
      <selection activeCell="H47" sqref="H47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5.77734375" style="1" customWidth="1"/>
    <col min="18" max="18" width="5.44140625" style="1" customWidth="1"/>
    <col min="19" max="19" width="5.6640625" style="1" customWidth="1"/>
    <col min="20" max="20" width="8.109375" style="1" customWidth="1"/>
    <col min="21" max="21" width="11.77734375" style="1" customWidth="1"/>
    <col min="22" max="22" width="11" style="1" customWidth="1"/>
    <col min="23" max="23" width="11.6640625" style="1" customWidth="1"/>
    <col min="24" max="24" width="10.6640625" style="1" customWidth="1"/>
    <col min="25" max="16384" width="8.88671875" style="1"/>
  </cols>
  <sheetData>
    <row r="1" spans="1:24" ht="19.5" customHeight="1">
      <c r="E1" s="2" t="s">
        <v>71</v>
      </c>
      <c r="F1" s="2"/>
      <c r="G1" s="2"/>
      <c r="H1" s="2"/>
      <c r="I1" s="2"/>
    </row>
    <row r="2" spans="1:24" ht="19.5" customHeight="1">
      <c r="E2" s="2" t="s">
        <v>72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97"/>
      <c r="B5" s="97"/>
      <c r="C5" s="94" t="s">
        <v>0</v>
      </c>
      <c r="D5" s="3"/>
      <c r="E5" s="3"/>
      <c r="F5" s="94" t="s">
        <v>3</v>
      </c>
      <c r="G5" s="3"/>
      <c r="H5" s="94" t="s">
        <v>5</v>
      </c>
      <c r="I5" s="94" t="s">
        <v>6</v>
      </c>
      <c r="J5" s="94" t="s">
        <v>7</v>
      </c>
      <c r="K5" s="94" t="s">
        <v>8</v>
      </c>
      <c r="L5" s="94" t="s">
        <v>10</v>
      </c>
      <c r="M5" s="94" t="s">
        <v>9</v>
      </c>
      <c r="N5" s="94" t="s">
        <v>11</v>
      </c>
      <c r="O5" s="94" t="s">
        <v>12</v>
      </c>
    </row>
    <row r="6" spans="1:24">
      <c r="A6" s="98"/>
      <c r="B6" s="98"/>
      <c r="C6" s="95"/>
      <c r="D6" s="71" t="s">
        <v>73</v>
      </c>
      <c r="E6" s="71" t="s">
        <v>57</v>
      </c>
      <c r="F6" s="95"/>
      <c r="G6" s="71" t="s">
        <v>73</v>
      </c>
      <c r="H6" s="95"/>
      <c r="I6" s="95"/>
      <c r="J6" s="95"/>
      <c r="K6" s="95"/>
      <c r="L6" s="95"/>
      <c r="M6" s="95"/>
      <c r="N6" s="95"/>
      <c r="O6" s="95"/>
    </row>
    <row r="7" spans="1:24">
      <c r="A7" s="98"/>
      <c r="B7" s="98"/>
      <c r="C7" s="95"/>
      <c r="D7" s="4" t="s">
        <v>1</v>
      </c>
      <c r="E7" s="4" t="s">
        <v>1</v>
      </c>
      <c r="F7" s="95"/>
      <c r="G7" s="4" t="s">
        <v>4</v>
      </c>
      <c r="H7" s="95"/>
      <c r="I7" s="95"/>
      <c r="J7" s="95"/>
      <c r="K7" s="95"/>
      <c r="L7" s="95"/>
      <c r="M7" s="95"/>
      <c r="N7" s="95"/>
      <c r="O7" s="95"/>
    </row>
    <row r="8" spans="1:24" ht="18" customHeight="1" thickBot="1">
      <c r="A8" s="99"/>
      <c r="B8" s="99"/>
      <c r="C8" s="96"/>
      <c r="D8" s="5" t="s">
        <v>2</v>
      </c>
      <c r="E8" s="5" t="s">
        <v>2</v>
      </c>
      <c r="F8" s="96"/>
      <c r="G8" s="6"/>
      <c r="H8" s="96"/>
      <c r="I8" s="96"/>
      <c r="J8" s="96"/>
      <c r="K8" s="96"/>
      <c r="L8" s="96"/>
      <c r="M8" s="96"/>
      <c r="N8" s="96"/>
      <c r="O8" s="96"/>
    </row>
    <row r="9" spans="1:24" ht="15" customHeight="1">
      <c r="A9" s="97"/>
      <c r="B9" s="97"/>
      <c r="C9" s="94" t="s">
        <v>13</v>
      </c>
      <c r="D9" s="3"/>
      <c r="E9" s="41"/>
      <c r="F9" s="94" t="s">
        <v>15</v>
      </c>
      <c r="G9" s="40"/>
      <c r="H9" s="8" t="s">
        <v>18</v>
      </c>
      <c r="I9" s="94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94" t="s">
        <v>26</v>
      </c>
    </row>
    <row r="10" spans="1:24" ht="21.6">
      <c r="A10" s="98"/>
      <c r="B10" s="98"/>
      <c r="C10" s="95"/>
      <c r="D10" s="70" t="s">
        <v>74</v>
      </c>
      <c r="E10" s="93" t="s">
        <v>58</v>
      </c>
      <c r="F10" s="95"/>
      <c r="G10" s="93" t="s">
        <v>74</v>
      </c>
      <c r="H10" s="4" t="s">
        <v>17</v>
      </c>
      <c r="I10" s="95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95"/>
    </row>
    <row r="11" spans="1:24">
      <c r="A11" s="98"/>
      <c r="B11" s="98"/>
      <c r="C11" s="95"/>
      <c r="D11" s="4" t="s">
        <v>14</v>
      </c>
      <c r="E11" s="4" t="s">
        <v>14</v>
      </c>
      <c r="F11" s="95"/>
      <c r="G11" s="41" t="s">
        <v>16</v>
      </c>
      <c r="H11" s="6"/>
      <c r="I11" s="95"/>
      <c r="J11" s="6"/>
      <c r="K11" s="6"/>
      <c r="L11" s="10" t="s">
        <v>2</v>
      </c>
      <c r="M11" s="4" t="s">
        <v>17</v>
      </c>
      <c r="N11" s="6"/>
      <c r="O11" s="95"/>
    </row>
    <row r="12" spans="1:24" ht="15" thickBot="1">
      <c r="A12" s="98"/>
      <c r="B12" s="99"/>
      <c r="C12" s="96"/>
      <c r="D12" s="5" t="s">
        <v>2</v>
      </c>
      <c r="E12" s="5" t="s">
        <v>2</v>
      </c>
      <c r="F12" s="96"/>
      <c r="G12" s="42" t="s">
        <v>17</v>
      </c>
      <c r="H12" s="11"/>
      <c r="I12" s="96"/>
      <c r="J12" s="11"/>
      <c r="K12" s="11"/>
      <c r="L12" s="11"/>
      <c r="M12" s="11"/>
      <c r="N12" s="11"/>
      <c r="O12" s="96"/>
    </row>
    <row r="13" spans="1:24" s="46" customFormat="1" ht="25.2" customHeight="1">
      <c r="A13" s="48">
        <v>1</v>
      </c>
      <c r="B13" s="65" t="s">
        <v>34</v>
      </c>
      <c r="C13" s="69" t="s">
        <v>66</v>
      </c>
      <c r="D13" s="67">
        <v>38280.129999999997</v>
      </c>
      <c r="E13" s="79" t="s">
        <v>31</v>
      </c>
      <c r="F13" s="79" t="s">
        <v>31</v>
      </c>
      <c r="G13" s="67">
        <v>6339</v>
      </c>
      <c r="H13" s="60">
        <v>310</v>
      </c>
      <c r="I13" s="49">
        <f>G13/H13</f>
        <v>20.448387096774194</v>
      </c>
      <c r="J13" s="49">
        <v>15</v>
      </c>
      <c r="K13" s="49">
        <v>1</v>
      </c>
      <c r="L13" s="67">
        <v>38280.129999999997</v>
      </c>
      <c r="M13" s="67">
        <v>6339</v>
      </c>
      <c r="N13" s="54">
        <v>43203</v>
      </c>
      <c r="O13" s="52" t="s">
        <v>27</v>
      </c>
    </row>
    <row r="14" spans="1:24" s="46" customFormat="1" ht="25.2" customHeight="1">
      <c r="A14" s="72">
        <v>2</v>
      </c>
      <c r="B14" s="91">
        <v>2</v>
      </c>
      <c r="C14" s="87" t="s">
        <v>50</v>
      </c>
      <c r="D14" s="82">
        <v>34378.120000000003</v>
      </c>
      <c r="E14" s="79">
        <v>48525.69</v>
      </c>
      <c r="F14" s="36">
        <f>(D14-E14)/E14</f>
        <v>-0.29154804393301775</v>
      </c>
      <c r="G14" s="82">
        <v>7150</v>
      </c>
      <c r="H14" s="84">
        <v>199</v>
      </c>
      <c r="I14" s="80">
        <f>G14/H14</f>
        <v>35.929648241206031</v>
      </c>
      <c r="J14" s="80">
        <v>18</v>
      </c>
      <c r="K14" s="80">
        <v>3</v>
      </c>
      <c r="L14" s="82">
        <f>118265+D14</f>
        <v>152643.12</v>
      </c>
      <c r="M14" s="82">
        <f>23912+G14</f>
        <v>31062</v>
      </c>
      <c r="N14" s="81">
        <v>43189</v>
      </c>
      <c r="O14" s="75" t="s">
        <v>51</v>
      </c>
    </row>
    <row r="15" spans="1:24" s="46" customFormat="1" ht="25.2" customHeight="1">
      <c r="A15" s="72">
        <v>3</v>
      </c>
      <c r="B15" s="91">
        <v>1</v>
      </c>
      <c r="C15" s="87" t="s">
        <v>63</v>
      </c>
      <c r="D15" s="82">
        <v>32071</v>
      </c>
      <c r="E15" s="79">
        <v>51046</v>
      </c>
      <c r="F15" s="36">
        <f>(D15-E15)/E15</f>
        <v>-0.37172354347059516</v>
      </c>
      <c r="G15" s="82">
        <v>5704</v>
      </c>
      <c r="H15" s="84">
        <v>215</v>
      </c>
      <c r="I15" s="80">
        <f>G15/H15</f>
        <v>26.530232558139534</v>
      </c>
      <c r="J15" s="80">
        <v>14</v>
      </c>
      <c r="K15" s="80">
        <v>2</v>
      </c>
      <c r="L15" s="82">
        <v>83117</v>
      </c>
      <c r="M15" s="82">
        <v>14117</v>
      </c>
      <c r="N15" s="81">
        <v>43196</v>
      </c>
      <c r="O15" s="75" t="s">
        <v>36</v>
      </c>
    </row>
    <row r="16" spans="1:24" s="35" customFormat="1" ht="25.2" customHeight="1">
      <c r="A16" s="72">
        <v>4</v>
      </c>
      <c r="B16" s="91" t="s">
        <v>34</v>
      </c>
      <c r="C16" s="87" t="s">
        <v>60</v>
      </c>
      <c r="D16" s="82">
        <v>19389.11</v>
      </c>
      <c r="E16" s="79" t="s">
        <v>31</v>
      </c>
      <c r="F16" s="79" t="s">
        <v>31</v>
      </c>
      <c r="G16" s="82">
        <v>4618</v>
      </c>
      <c r="H16" s="84">
        <v>264</v>
      </c>
      <c r="I16" s="49">
        <f>G16/H16</f>
        <v>17.492424242424242</v>
      </c>
      <c r="J16" s="49">
        <v>17</v>
      </c>
      <c r="K16" s="37">
        <v>1</v>
      </c>
      <c r="L16" s="82">
        <v>20717.009999999998</v>
      </c>
      <c r="M16" s="82">
        <v>4903</v>
      </c>
      <c r="N16" s="54">
        <v>43203</v>
      </c>
      <c r="O16" s="52" t="s">
        <v>27</v>
      </c>
      <c r="P16" s="47"/>
      <c r="Q16" s="46"/>
      <c r="R16" s="46"/>
      <c r="S16" s="46"/>
      <c r="T16" s="46"/>
      <c r="U16" s="46"/>
      <c r="V16" s="46"/>
      <c r="W16" s="46"/>
      <c r="X16" s="46"/>
    </row>
    <row r="17" spans="1:24" s="46" customFormat="1" ht="25.2" customHeight="1">
      <c r="A17" s="72">
        <v>5</v>
      </c>
      <c r="B17" s="91">
        <v>3</v>
      </c>
      <c r="C17" s="87" t="s">
        <v>48</v>
      </c>
      <c r="D17" s="82">
        <v>19356.759999999998</v>
      </c>
      <c r="E17" s="79">
        <v>36526.39</v>
      </c>
      <c r="F17" s="36">
        <f>(D17-E17)/E17</f>
        <v>-0.47006096140352227</v>
      </c>
      <c r="G17" s="82">
        <v>3303</v>
      </c>
      <c r="H17" s="84">
        <v>185</v>
      </c>
      <c r="I17" s="80">
        <f>G17/H17</f>
        <v>17.854054054054053</v>
      </c>
      <c r="J17" s="80">
        <v>10</v>
      </c>
      <c r="K17" s="80">
        <v>3</v>
      </c>
      <c r="L17" s="82">
        <v>152423.4</v>
      </c>
      <c r="M17" s="82">
        <v>25427</v>
      </c>
      <c r="N17" s="81">
        <v>43189</v>
      </c>
      <c r="O17" s="75" t="s">
        <v>27</v>
      </c>
      <c r="P17" s="47"/>
      <c r="U17" s="61"/>
    </row>
    <row r="18" spans="1:24" s="46" customFormat="1" ht="25.2" customHeight="1">
      <c r="A18" s="72">
        <v>6</v>
      </c>
      <c r="B18" s="66">
        <v>4</v>
      </c>
      <c r="C18" s="76" t="s">
        <v>46</v>
      </c>
      <c r="D18" s="79">
        <v>15480.84</v>
      </c>
      <c r="E18" s="68">
        <v>34529.5</v>
      </c>
      <c r="F18" s="36">
        <f>(D18-E18)/E18</f>
        <v>-0.55166336031509289</v>
      </c>
      <c r="G18" s="79">
        <v>3318</v>
      </c>
      <c r="H18" s="80">
        <v>184</v>
      </c>
      <c r="I18" s="49">
        <f>G18/H18</f>
        <v>18.032608695652176</v>
      </c>
      <c r="J18" s="49">
        <v>11</v>
      </c>
      <c r="K18" s="49">
        <v>4</v>
      </c>
      <c r="L18" s="79">
        <v>206861.39</v>
      </c>
      <c r="M18" s="79">
        <v>46163</v>
      </c>
      <c r="N18" s="54">
        <v>43182</v>
      </c>
      <c r="O18" s="52" t="s">
        <v>27</v>
      </c>
      <c r="T18" s="61"/>
      <c r="U18" s="59"/>
      <c r="V18" s="57"/>
      <c r="W18" s="57"/>
      <c r="X18" s="59"/>
    </row>
    <row r="19" spans="1:24" s="46" customFormat="1" ht="25.2" customHeight="1">
      <c r="A19" s="72">
        <v>7</v>
      </c>
      <c r="B19" s="91">
        <v>6</v>
      </c>
      <c r="C19" s="87" t="s">
        <v>62</v>
      </c>
      <c r="D19" s="82">
        <v>11348</v>
      </c>
      <c r="E19" s="79">
        <v>23854</v>
      </c>
      <c r="F19" s="36">
        <f>(D19-E19)/E19</f>
        <v>-0.52427265867359774</v>
      </c>
      <c r="G19" s="82">
        <v>2054</v>
      </c>
      <c r="H19" s="84">
        <v>86</v>
      </c>
      <c r="I19" s="49">
        <f>G19/H19</f>
        <v>23.88372093023256</v>
      </c>
      <c r="J19" s="49">
        <v>10</v>
      </c>
      <c r="K19" s="49">
        <v>2</v>
      </c>
      <c r="L19" s="82">
        <v>35202</v>
      </c>
      <c r="M19" s="82">
        <v>6512</v>
      </c>
      <c r="N19" s="54">
        <v>43196</v>
      </c>
      <c r="O19" s="52" t="s">
        <v>36</v>
      </c>
      <c r="T19" s="61"/>
      <c r="U19" s="59"/>
      <c r="V19" s="57"/>
      <c r="W19" s="57"/>
      <c r="X19" s="59"/>
    </row>
    <row r="20" spans="1:24" s="46" customFormat="1" ht="25.2" customHeight="1">
      <c r="A20" s="72">
        <v>8</v>
      </c>
      <c r="B20" s="91" t="s">
        <v>34</v>
      </c>
      <c r="C20" s="87" t="s">
        <v>64</v>
      </c>
      <c r="D20" s="82">
        <v>10066</v>
      </c>
      <c r="E20" s="36" t="s">
        <v>31</v>
      </c>
      <c r="F20" s="36" t="s">
        <v>31</v>
      </c>
      <c r="G20" s="82">
        <v>1940</v>
      </c>
      <c r="H20" s="80" t="s">
        <v>31</v>
      </c>
      <c r="I20" s="80" t="s">
        <v>31</v>
      </c>
      <c r="J20" s="80">
        <v>12</v>
      </c>
      <c r="K20" s="80">
        <v>1</v>
      </c>
      <c r="L20" s="82">
        <v>10066</v>
      </c>
      <c r="M20" s="82">
        <v>1940</v>
      </c>
      <c r="N20" s="81">
        <v>43203</v>
      </c>
      <c r="O20" s="75" t="s">
        <v>33</v>
      </c>
      <c r="T20" s="61"/>
      <c r="U20" s="59"/>
      <c r="V20" s="57"/>
      <c r="W20" s="57"/>
      <c r="X20" s="59"/>
    </row>
    <row r="21" spans="1:24" s="46" customFormat="1" ht="25.2" customHeight="1">
      <c r="A21" s="72">
        <v>9</v>
      </c>
      <c r="B21" s="66">
        <v>5</v>
      </c>
      <c r="C21" s="76" t="s">
        <v>59</v>
      </c>
      <c r="D21" s="79">
        <v>9141</v>
      </c>
      <c r="E21" s="79">
        <v>25088</v>
      </c>
      <c r="F21" s="36">
        <f>(D21-E21)/E21</f>
        <v>-0.63564253826530615</v>
      </c>
      <c r="G21" s="79">
        <v>2078</v>
      </c>
      <c r="H21" s="80" t="s">
        <v>31</v>
      </c>
      <c r="I21" s="80" t="s">
        <v>31</v>
      </c>
      <c r="J21" s="80">
        <v>13</v>
      </c>
      <c r="K21" s="80">
        <v>2</v>
      </c>
      <c r="L21" s="79">
        <v>34229</v>
      </c>
      <c r="M21" s="79">
        <v>8040</v>
      </c>
      <c r="N21" s="39">
        <v>43196</v>
      </c>
      <c r="O21" s="52" t="s">
        <v>33</v>
      </c>
      <c r="T21" s="61"/>
      <c r="U21" s="59"/>
      <c r="V21" s="57"/>
      <c r="W21" s="57"/>
      <c r="X21" s="59"/>
    </row>
    <row r="22" spans="1:24" s="46" customFormat="1" ht="25.2" customHeight="1">
      <c r="A22" s="72">
        <v>10</v>
      </c>
      <c r="B22" s="91">
        <v>7</v>
      </c>
      <c r="C22" s="76" t="s">
        <v>55</v>
      </c>
      <c r="D22" s="79">
        <v>6117.35</v>
      </c>
      <c r="E22" s="79">
        <v>14948.16</v>
      </c>
      <c r="F22" s="36">
        <f>(D22-E22)/E22</f>
        <v>-0.59076234131826255</v>
      </c>
      <c r="G22" s="79">
        <v>1118</v>
      </c>
      <c r="H22" s="85">
        <v>80</v>
      </c>
      <c r="I22" s="49">
        <f>G22/H22</f>
        <v>13.975</v>
      </c>
      <c r="J22" s="49">
        <v>9</v>
      </c>
      <c r="K22" s="49">
        <v>2</v>
      </c>
      <c r="L22" s="79">
        <v>22399.9</v>
      </c>
      <c r="M22" s="79">
        <v>4078</v>
      </c>
      <c r="N22" s="58">
        <v>43196</v>
      </c>
      <c r="O22" s="52" t="s">
        <v>27</v>
      </c>
      <c r="S22" s="59"/>
      <c r="T22" s="57"/>
      <c r="U22" s="61"/>
      <c r="V22" s="57"/>
      <c r="W22" s="59"/>
      <c r="X22" s="57"/>
    </row>
    <row r="23" spans="1:24" ht="25.2" customHeight="1">
      <c r="A23" s="15"/>
      <c r="B23" s="15"/>
      <c r="C23" s="16" t="s">
        <v>30</v>
      </c>
      <c r="D23" s="17">
        <f>SUM(D13:D22)</f>
        <v>195628.31</v>
      </c>
      <c r="E23" s="74">
        <f t="shared" ref="E23:G23" si="0">SUM(E13:E22)</f>
        <v>234517.74000000002</v>
      </c>
      <c r="F23" s="78">
        <f>(D23-E23)/E23</f>
        <v>-0.16582724189649797</v>
      </c>
      <c r="G23" s="74">
        <f t="shared" si="0"/>
        <v>37622</v>
      </c>
      <c r="H23" s="18"/>
      <c r="I23" s="19"/>
      <c r="J23" s="18"/>
      <c r="K23" s="20"/>
      <c r="L23" s="21"/>
      <c r="M23" s="13"/>
      <c r="N23" s="22"/>
      <c r="O23" s="23"/>
    </row>
    <row r="24" spans="1:24" ht="12" customHeight="1">
      <c r="A24" s="24"/>
      <c r="B24" s="24"/>
      <c r="C24" s="25"/>
      <c r="D24" s="26"/>
      <c r="E24" s="26"/>
      <c r="F24" s="26"/>
      <c r="G24" s="27"/>
      <c r="H24" s="28"/>
      <c r="I24" s="29"/>
      <c r="J24" s="28"/>
      <c r="K24" s="30"/>
      <c r="L24" s="26"/>
      <c r="M24" s="27"/>
      <c r="N24" s="31"/>
      <c r="O24" s="32"/>
    </row>
    <row r="25" spans="1:24" s="46" customFormat="1" ht="25.2" customHeight="1">
      <c r="A25" s="72">
        <v>11</v>
      </c>
      <c r="B25" s="65">
        <v>9</v>
      </c>
      <c r="C25" s="53" t="s">
        <v>49</v>
      </c>
      <c r="D25" s="82">
        <v>2993.39</v>
      </c>
      <c r="E25" s="79">
        <v>6684.43</v>
      </c>
      <c r="F25" s="36">
        <f>(D25-E25)/E25</f>
        <v>-0.55218470385657414</v>
      </c>
      <c r="G25" s="82">
        <v>494</v>
      </c>
      <c r="H25" s="84">
        <v>28</v>
      </c>
      <c r="I25" s="80">
        <f>G25/H25</f>
        <v>17.642857142857142</v>
      </c>
      <c r="J25" s="80">
        <v>5</v>
      </c>
      <c r="K25" s="80">
        <v>4</v>
      </c>
      <c r="L25" s="79">
        <v>64779</v>
      </c>
      <c r="M25" s="79">
        <v>11490</v>
      </c>
      <c r="N25" s="81">
        <v>43182</v>
      </c>
      <c r="O25" s="75" t="s">
        <v>28</v>
      </c>
      <c r="S25" s="59"/>
      <c r="T25" s="57"/>
      <c r="U25" s="61"/>
      <c r="V25" s="57"/>
      <c r="W25" s="59"/>
      <c r="X25" s="57"/>
    </row>
    <row r="26" spans="1:24" s="46" customFormat="1" ht="25.2" customHeight="1">
      <c r="A26" s="72">
        <v>12</v>
      </c>
      <c r="B26" s="66">
        <v>12</v>
      </c>
      <c r="C26" s="76" t="s">
        <v>42</v>
      </c>
      <c r="D26" s="86">
        <v>2724.87</v>
      </c>
      <c r="E26" s="79">
        <v>2990.98</v>
      </c>
      <c r="F26" s="36">
        <f>(D26-E26)/E26</f>
        <v>-8.8970838989227655E-2</v>
      </c>
      <c r="G26" s="86">
        <v>448</v>
      </c>
      <c r="H26" s="83">
        <v>18</v>
      </c>
      <c r="I26" s="83">
        <f>G26/H26</f>
        <v>24.888888888888889</v>
      </c>
      <c r="J26" s="83">
        <v>3</v>
      </c>
      <c r="K26" s="83">
        <v>7</v>
      </c>
      <c r="L26" s="86">
        <v>160577</v>
      </c>
      <c r="M26" s="86">
        <v>28339</v>
      </c>
      <c r="N26" s="81">
        <v>43161</v>
      </c>
      <c r="O26" s="75" t="s">
        <v>28</v>
      </c>
      <c r="S26" s="59"/>
      <c r="T26" s="57"/>
      <c r="U26" s="61"/>
      <c r="V26" s="57"/>
      <c r="W26" s="59"/>
      <c r="X26" s="57"/>
    </row>
    <row r="27" spans="1:24" s="46" customFormat="1" ht="25.2" customHeight="1">
      <c r="A27" s="72">
        <v>13</v>
      </c>
      <c r="B27" s="66">
        <v>8</v>
      </c>
      <c r="C27" s="53" t="s">
        <v>44</v>
      </c>
      <c r="D27" s="86">
        <v>1824.84</v>
      </c>
      <c r="E27" s="86">
        <v>8686.5400000000009</v>
      </c>
      <c r="F27" s="36">
        <f>(D27-E27)/E27</f>
        <v>-0.78992326058476681</v>
      </c>
      <c r="G27" s="86">
        <v>339</v>
      </c>
      <c r="H27" s="83">
        <v>21</v>
      </c>
      <c r="I27" s="83">
        <f>G27/H27</f>
        <v>16.142857142857142</v>
      </c>
      <c r="J27" s="83">
        <v>3</v>
      </c>
      <c r="K27" s="83">
        <v>5</v>
      </c>
      <c r="L27" s="86">
        <v>170618.8</v>
      </c>
      <c r="M27" s="86">
        <v>28233</v>
      </c>
      <c r="N27" s="81">
        <v>43175</v>
      </c>
      <c r="O27" s="52" t="s">
        <v>27</v>
      </c>
      <c r="P27" s="47"/>
      <c r="R27" s="55"/>
      <c r="T27" s="47"/>
      <c r="U27" s="47"/>
      <c r="V27" s="57"/>
      <c r="W27" s="47"/>
      <c r="X27" s="57"/>
    </row>
    <row r="28" spans="1:24" s="46" customFormat="1" ht="25.2" customHeight="1">
      <c r="A28" s="72">
        <v>14</v>
      </c>
      <c r="B28" s="66">
        <v>10</v>
      </c>
      <c r="C28" s="53" t="s">
        <v>56</v>
      </c>
      <c r="D28" s="86">
        <v>1706</v>
      </c>
      <c r="E28" s="86">
        <v>4357.3599999999997</v>
      </c>
      <c r="F28" s="36">
        <f>(D28-E28)/E28</f>
        <v>-0.60847852828318061</v>
      </c>
      <c r="G28" s="86">
        <v>286</v>
      </c>
      <c r="H28" s="100">
        <v>7</v>
      </c>
      <c r="I28" s="83">
        <f>G28/H28</f>
        <v>40.857142857142854</v>
      </c>
      <c r="J28" s="83">
        <v>3</v>
      </c>
      <c r="K28" s="83">
        <v>4</v>
      </c>
      <c r="L28" s="86">
        <v>61360</v>
      </c>
      <c r="M28" s="86">
        <v>10864</v>
      </c>
      <c r="N28" s="39">
        <v>43182</v>
      </c>
      <c r="O28" s="75" t="s">
        <v>54</v>
      </c>
      <c r="P28" s="47"/>
      <c r="R28" s="55"/>
      <c r="T28" s="47"/>
      <c r="V28" s="57"/>
      <c r="W28" s="47"/>
      <c r="X28" s="57"/>
    </row>
    <row r="29" spans="1:24" s="46" customFormat="1" ht="25.2" customHeight="1">
      <c r="A29" s="72">
        <v>15</v>
      </c>
      <c r="B29" s="66" t="s">
        <v>37</v>
      </c>
      <c r="C29" s="76" t="s">
        <v>70</v>
      </c>
      <c r="D29" s="79">
        <v>1461</v>
      </c>
      <c r="E29" s="36" t="s">
        <v>31</v>
      </c>
      <c r="F29" s="36" t="s">
        <v>31</v>
      </c>
      <c r="G29" s="79">
        <v>270</v>
      </c>
      <c r="H29" s="80">
        <v>4</v>
      </c>
      <c r="I29" s="83">
        <f>G29/H29</f>
        <v>67.5</v>
      </c>
      <c r="J29" s="80">
        <v>4</v>
      </c>
      <c r="K29" s="80">
        <v>0</v>
      </c>
      <c r="L29" s="79">
        <v>1461</v>
      </c>
      <c r="M29" s="79">
        <v>270</v>
      </c>
      <c r="N29" s="58" t="s">
        <v>61</v>
      </c>
      <c r="O29" s="73" t="s">
        <v>36</v>
      </c>
      <c r="P29" s="62"/>
      <c r="Q29" s="63"/>
      <c r="R29" s="64"/>
      <c r="S29" s="64"/>
      <c r="T29" s="63"/>
      <c r="U29" s="57"/>
      <c r="V29" s="61"/>
      <c r="W29" s="59"/>
      <c r="X29" s="57"/>
    </row>
    <row r="30" spans="1:24" s="46" customFormat="1" ht="25.2" customHeight="1">
      <c r="A30" s="72">
        <v>16</v>
      </c>
      <c r="B30" s="65" t="s">
        <v>34</v>
      </c>
      <c r="C30" s="53" t="s">
        <v>67</v>
      </c>
      <c r="D30" s="44">
        <v>1028.25</v>
      </c>
      <c r="E30" s="80" t="s">
        <v>31</v>
      </c>
      <c r="F30" s="80" t="s">
        <v>31</v>
      </c>
      <c r="G30" s="44">
        <v>232</v>
      </c>
      <c r="H30" s="100">
        <v>27</v>
      </c>
      <c r="I30" s="56">
        <f>G30/H30</f>
        <v>8.5925925925925934</v>
      </c>
      <c r="J30" s="56">
        <v>5</v>
      </c>
      <c r="K30" s="56">
        <v>1</v>
      </c>
      <c r="L30" s="44">
        <v>1028.25</v>
      </c>
      <c r="M30" s="44">
        <v>232</v>
      </c>
      <c r="N30" s="58">
        <v>43203</v>
      </c>
      <c r="O30" s="52" t="s">
        <v>68</v>
      </c>
      <c r="P30" s="47"/>
      <c r="R30" s="55"/>
      <c r="U30" s="47"/>
      <c r="V30" s="57"/>
      <c r="W30" s="47"/>
      <c r="X30" s="57"/>
    </row>
    <row r="31" spans="1:24" s="46" customFormat="1" ht="25.2" customHeight="1">
      <c r="A31" s="72">
        <v>17</v>
      </c>
      <c r="B31" s="91">
        <v>13</v>
      </c>
      <c r="C31" s="87" t="s">
        <v>52</v>
      </c>
      <c r="D31" s="89">
        <v>896.7</v>
      </c>
      <c r="E31" s="79">
        <v>2922.79</v>
      </c>
      <c r="F31" s="36">
        <f>(D31-E31)/E31</f>
        <v>-0.69320409608627376</v>
      </c>
      <c r="G31" s="89">
        <v>163</v>
      </c>
      <c r="H31" s="92">
        <v>7</v>
      </c>
      <c r="I31" s="80">
        <f>G31/H31</f>
        <v>23.285714285714285</v>
      </c>
      <c r="J31" s="56">
        <v>2</v>
      </c>
      <c r="K31" s="56">
        <v>3</v>
      </c>
      <c r="L31" s="89">
        <v>17072.259999999998</v>
      </c>
      <c r="M31" s="89">
        <v>2828</v>
      </c>
      <c r="N31" s="54">
        <v>43189</v>
      </c>
      <c r="O31" s="51" t="s">
        <v>27</v>
      </c>
      <c r="P31" s="47"/>
      <c r="R31" s="55"/>
      <c r="U31" s="47"/>
      <c r="V31" s="57"/>
      <c r="W31" s="47"/>
      <c r="X31" s="57"/>
    </row>
    <row r="32" spans="1:24" s="46" customFormat="1" ht="25.2" customHeight="1">
      <c r="A32" s="72">
        <v>18</v>
      </c>
      <c r="B32" s="66">
        <v>19</v>
      </c>
      <c r="C32" s="76" t="s">
        <v>40</v>
      </c>
      <c r="D32" s="86">
        <v>670</v>
      </c>
      <c r="E32" s="79">
        <v>914</v>
      </c>
      <c r="F32" s="36">
        <f>(D32-E32)/E32</f>
        <v>-0.26695842450765866</v>
      </c>
      <c r="G32" s="86">
        <v>119</v>
      </c>
      <c r="H32" s="83" t="s">
        <v>31</v>
      </c>
      <c r="I32" s="83" t="s">
        <v>31</v>
      </c>
      <c r="J32" s="83" t="s">
        <v>31</v>
      </c>
      <c r="K32" s="83">
        <v>9</v>
      </c>
      <c r="L32" s="86">
        <v>446640</v>
      </c>
      <c r="M32" s="86">
        <v>85063</v>
      </c>
      <c r="N32" s="58">
        <v>43147</v>
      </c>
      <c r="O32" s="73" t="s">
        <v>41</v>
      </c>
      <c r="P32" s="47"/>
      <c r="R32" s="55"/>
      <c r="T32" s="61"/>
      <c r="U32" s="59"/>
      <c r="V32" s="57"/>
      <c r="W32" s="47"/>
      <c r="X32" s="57"/>
    </row>
    <row r="33" spans="1:25" s="46" customFormat="1" ht="25.2" customHeight="1">
      <c r="A33" s="72">
        <v>19</v>
      </c>
      <c r="B33" s="66">
        <v>17</v>
      </c>
      <c r="C33" s="90" t="s">
        <v>38</v>
      </c>
      <c r="D33" s="86">
        <v>529</v>
      </c>
      <c r="E33" s="79">
        <v>1175.51</v>
      </c>
      <c r="F33" s="36">
        <f>(D33-E33)/E33</f>
        <v>-0.54998256076086127</v>
      </c>
      <c r="G33" s="86">
        <v>102</v>
      </c>
      <c r="H33" s="83">
        <v>9</v>
      </c>
      <c r="I33" s="83">
        <f>G33/H33</f>
        <v>11.333333333333334</v>
      </c>
      <c r="J33" s="83">
        <v>3</v>
      </c>
      <c r="K33" s="80">
        <v>10</v>
      </c>
      <c r="L33" s="101">
        <f>77317+D33</f>
        <v>77846</v>
      </c>
      <c r="M33" s="101">
        <f>16010+G33</f>
        <v>16112</v>
      </c>
      <c r="N33" s="58">
        <v>43140</v>
      </c>
      <c r="O33" s="75" t="s">
        <v>39</v>
      </c>
      <c r="P33" s="47"/>
      <c r="R33" s="55"/>
      <c r="T33" s="61"/>
      <c r="U33" s="59"/>
      <c r="V33" s="57"/>
      <c r="W33" s="47"/>
      <c r="X33" s="57"/>
    </row>
    <row r="34" spans="1:25" s="46" customFormat="1" ht="25.2" customHeight="1">
      <c r="A34" s="72">
        <v>20</v>
      </c>
      <c r="B34" s="66">
        <v>18</v>
      </c>
      <c r="C34" s="76" t="s">
        <v>43</v>
      </c>
      <c r="D34" s="86">
        <v>306.45999999999998</v>
      </c>
      <c r="E34" s="79">
        <v>1171.07</v>
      </c>
      <c r="F34" s="36">
        <f>(D34-E34)/E34</f>
        <v>-0.73830770150375291</v>
      </c>
      <c r="G34" s="86">
        <v>61</v>
      </c>
      <c r="H34" s="83">
        <v>7</v>
      </c>
      <c r="I34" s="80">
        <f>G34/H34</f>
        <v>8.7142857142857135</v>
      </c>
      <c r="J34" s="83">
        <v>1</v>
      </c>
      <c r="K34" s="83">
        <v>8</v>
      </c>
      <c r="L34" s="86">
        <v>104935.72</v>
      </c>
      <c r="M34" s="86">
        <v>20293</v>
      </c>
      <c r="N34" s="39">
        <v>43154</v>
      </c>
      <c r="O34" s="73" t="s">
        <v>27</v>
      </c>
      <c r="P34" s="57"/>
      <c r="R34" s="47"/>
      <c r="T34" s="55"/>
      <c r="U34" s="47"/>
      <c r="V34" s="47"/>
      <c r="W34" s="57"/>
      <c r="X34" s="47"/>
      <c r="Y34" s="57"/>
    </row>
    <row r="35" spans="1:25" ht="25.2" customHeight="1">
      <c r="A35" s="15"/>
      <c r="B35" s="15"/>
      <c r="C35" s="16" t="s">
        <v>32</v>
      </c>
      <c r="D35" s="38">
        <f>SUM(D23:D34)</f>
        <v>209768.82</v>
      </c>
      <c r="E35" s="74">
        <f t="shared" ref="E35:G35" si="1">SUM(E23:E34)</f>
        <v>263420.42000000004</v>
      </c>
      <c r="F35" s="78">
        <f>(D35-E35)/E35</f>
        <v>-0.20367289673291095</v>
      </c>
      <c r="G35" s="74">
        <f t="shared" si="1"/>
        <v>40136</v>
      </c>
      <c r="H35" s="18"/>
      <c r="I35" s="19"/>
      <c r="J35" s="18"/>
      <c r="K35" s="20"/>
      <c r="L35" s="21"/>
      <c r="M35" s="13"/>
      <c r="N35" s="22"/>
      <c r="O35" s="23"/>
    </row>
    <row r="36" spans="1:25" ht="11.25" customHeight="1">
      <c r="A36" s="24"/>
      <c r="B36" s="24"/>
      <c r="C36" s="25"/>
      <c r="D36" s="26"/>
      <c r="E36" s="26"/>
      <c r="F36" s="26"/>
      <c r="G36" s="27"/>
      <c r="H36" s="28"/>
      <c r="I36" s="29"/>
      <c r="J36" s="28"/>
      <c r="K36" s="30"/>
      <c r="L36" s="26"/>
      <c r="M36" s="27"/>
      <c r="N36" s="31"/>
      <c r="O36" s="32"/>
    </row>
    <row r="37" spans="1:25" s="46" customFormat="1" ht="25.2" customHeight="1">
      <c r="A37" s="72">
        <v>21</v>
      </c>
      <c r="B37" s="77" t="s">
        <v>31</v>
      </c>
      <c r="C37" s="53" t="s">
        <v>65</v>
      </c>
      <c r="D37" s="83">
        <v>300</v>
      </c>
      <c r="E37" s="88" t="s">
        <v>31</v>
      </c>
      <c r="F37" s="77" t="s">
        <v>31</v>
      </c>
      <c r="G37" s="86">
        <v>100</v>
      </c>
      <c r="H37" s="83">
        <v>1</v>
      </c>
      <c r="I37" s="83">
        <f>G37/H37</f>
        <v>100</v>
      </c>
      <c r="J37" s="83">
        <v>1</v>
      </c>
      <c r="K37" s="88" t="s">
        <v>31</v>
      </c>
      <c r="L37" s="83">
        <v>78929</v>
      </c>
      <c r="M37" s="83">
        <v>14796</v>
      </c>
      <c r="N37" s="81">
        <v>43091</v>
      </c>
      <c r="O37" s="75" t="s">
        <v>28</v>
      </c>
      <c r="P37" s="14"/>
      <c r="R37" s="55"/>
      <c r="S37" s="59"/>
      <c r="T37" s="57"/>
      <c r="U37" s="61"/>
      <c r="V37" s="47"/>
      <c r="W37" s="59"/>
      <c r="X37" s="57"/>
    </row>
    <row r="38" spans="1:25" s="46" customFormat="1" ht="25.2" customHeight="1">
      <c r="A38" s="72">
        <v>22</v>
      </c>
      <c r="B38" s="91">
        <v>11</v>
      </c>
      <c r="C38" s="76" t="s">
        <v>47</v>
      </c>
      <c r="D38" s="79">
        <v>261</v>
      </c>
      <c r="E38" s="79">
        <v>3110</v>
      </c>
      <c r="F38" s="36">
        <f>(D38-E38)/E38</f>
        <v>-0.9160771704180064</v>
      </c>
      <c r="G38" s="79">
        <v>45</v>
      </c>
      <c r="H38" s="80">
        <v>3</v>
      </c>
      <c r="I38" s="80">
        <f>G38/H38</f>
        <v>15</v>
      </c>
      <c r="J38" s="80">
        <v>2</v>
      </c>
      <c r="K38" s="80">
        <v>4</v>
      </c>
      <c r="L38" s="79">
        <v>51978</v>
      </c>
      <c r="M38" s="79">
        <v>8680</v>
      </c>
      <c r="N38" s="81">
        <v>43182</v>
      </c>
      <c r="O38" s="52" t="s">
        <v>36</v>
      </c>
      <c r="Q38" s="57"/>
      <c r="R38" s="57"/>
      <c r="S38" s="57"/>
      <c r="T38" s="47"/>
      <c r="U38" s="57"/>
      <c r="V38" s="57"/>
      <c r="W38" s="59"/>
      <c r="X38" s="57"/>
    </row>
    <row r="39" spans="1:25" s="46" customFormat="1" ht="25.2" customHeight="1">
      <c r="A39" s="72">
        <v>23</v>
      </c>
      <c r="B39" s="66">
        <v>20</v>
      </c>
      <c r="C39" s="76" t="s">
        <v>45</v>
      </c>
      <c r="D39" s="80">
        <v>257</v>
      </c>
      <c r="E39" s="79">
        <v>587</v>
      </c>
      <c r="F39" s="36">
        <f>(D39-E39)/E39</f>
        <v>-0.56218057921635434</v>
      </c>
      <c r="G39" s="79">
        <v>82</v>
      </c>
      <c r="H39" s="77" t="s">
        <v>31</v>
      </c>
      <c r="I39" s="77" t="s">
        <v>31</v>
      </c>
      <c r="J39" s="80">
        <v>2</v>
      </c>
      <c r="K39" s="80">
        <v>6</v>
      </c>
      <c r="L39" s="80">
        <v>59341</v>
      </c>
      <c r="M39" s="80">
        <v>12908</v>
      </c>
      <c r="N39" s="81">
        <v>43168</v>
      </c>
      <c r="O39" s="52" t="s">
        <v>33</v>
      </c>
      <c r="Q39" s="57"/>
      <c r="R39" s="57"/>
      <c r="S39" s="57"/>
      <c r="T39" s="47"/>
      <c r="U39" s="57"/>
      <c r="V39" s="57"/>
      <c r="W39" s="59"/>
      <c r="X39" s="57"/>
    </row>
    <row r="40" spans="1:25" s="46" customFormat="1" ht="25.2" customHeight="1">
      <c r="A40" s="72">
        <v>24</v>
      </c>
      <c r="B40" s="66">
        <v>21</v>
      </c>
      <c r="C40" s="76" t="s">
        <v>35</v>
      </c>
      <c r="D40" s="79">
        <v>227.2</v>
      </c>
      <c r="E40" s="79">
        <v>286.2</v>
      </c>
      <c r="F40" s="36">
        <f>(D40-E40)/E40</f>
        <v>-0.20614954577218728</v>
      </c>
      <c r="G40" s="79">
        <v>48</v>
      </c>
      <c r="H40" s="80">
        <v>7</v>
      </c>
      <c r="I40" s="80">
        <f>G40/H40</f>
        <v>6.8571428571428568</v>
      </c>
      <c r="J40" s="80">
        <v>1</v>
      </c>
      <c r="K40" s="80">
        <v>18</v>
      </c>
      <c r="L40" s="79">
        <v>467262</v>
      </c>
      <c r="M40" s="79">
        <v>101617</v>
      </c>
      <c r="N40" s="39">
        <v>43084</v>
      </c>
      <c r="O40" s="34" t="s">
        <v>28</v>
      </c>
      <c r="Q40" s="57"/>
      <c r="R40" s="57"/>
      <c r="S40" s="57"/>
      <c r="T40" s="47"/>
      <c r="U40" s="57"/>
      <c r="V40" s="57"/>
      <c r="W40" s="59"/>
      <c r="X40" s="57"/>
    </row>
    <row r="41" spans="1:25" s="46" customFormat="1" ht="25.2" customHeight="1">
      <c r="A41" s="72">
        <v>25</v>
      </c>
      <c r="B41" s="102">
        <v>23</v>
      </c>
      <c r="C41" s="87" t="s">
        <v>53</v>
      </c>
      <c r="D41" s="82">
        <v>40</v>
      </c>
      <c r="E41" s="86">
        <v>87</v>
      </c>
      <c r="F41" s="36">
        <f>(D41-E41)/E41</f>
        <v>-0.54022988505747127</v>
      </c>
      <c r="G41" s="82">
        <v>17</v>
      </c>
      <c r="H41" s="84">
        <v>1</v>
      </c>
      <c r="I41" s="80">
        <f>G41/H41</f>
        <v>17</v>
      </c>
      <c r="J41" s="80">
        <v>1</v>
      </c>
      <c r="K41" s="80">
        <v>3</v>
      </c>
      <c r="L41" s="82">
        <v>9466</v>
      </c>
      <c r="M41" s="82">
        <v>1782</v>
      </c>
      <c r="N41" s="81">
        <v>43189</v>
      </c>
      <c r="O41" s="75" t="s">
        <v>54</v>
      </c>
      <c r="P41" s="47"/>
      <c r="Q41" s="47"/>
      <c r="R41" s="57"/>
      <c r="S41" s="57"/>
      <c r="T41" s="59"/>
      <c r="U41" s="57"/>
      <c r="V41" s="47"/>
      <c r="W41" s="59"/>
      <c r="X41" s="57"/>
    </row>
    <row r="42" spans="1:25" s="46" customFormat="1" ht="25.2" customHeight="1">
      <c r="A42" s="72">
        <v>26</v>
      </c>
      <c r="B42" s="83" t="s">
        <v>31</v>
      </c>
      <c r="C42" s="87" t="s">
        <v>69</v>
      </c>
      <c r="D42" s="89">
        <v>18</v>
      </c>
      <c r="E42" s="83" t="s">
        <v>31</v>
      </c>
      <c r="F42" s="83" t="s">
        <v>31</v>
      </c>
      <c r="G42" s="89">
        <v>3</v>
      </c>
      <c r="H42" s="92">
        <v>1</v>
      </c>
      <c r="I42" s="83">
        <f>G42/H42</f>
        <v>3</v>
      </c>
      <c r="J42" s="83">
        <v>1</v>
      </c>
      <c r="K42" s="83" t="s">
        <v>31</v>
      </c>
      <c r="L42" s="89">
        <v>25957</v>
      </c>
      <c r="M42" s="89">
        <v>5158</v>
      </c>
      <c r="N42" s="81">
        <v>43168</v>
      </c>
      <c r="O42" s="75" t="s">
        <v>36</v>
      </c>
      <c r="P42" s="47"/>
      <c r="Q42" s="47"/>
      <c r="R42" s="57"/>
      <c r="S42" s="57"/>
      <c r="T42" s="59"/>
      <c r="U42" s="57"/>
      <c r="V42" s="47"/>
      <c r="W42" s="59"/>
      <c r="X42" s="57"/>
    </row>
    <row r="43" spans="1:25" s="46" customFormat="1" ht="25.2" customHeight="1">
      <c r="A43" s="72">
        <v>27</v>
      </c>
      <c r="B43" s="66">
        <v>26</v>
      </c>
      <c r="C43" s="76" t="s">
        <v>75</v>
      </c>
      <c r="D43" s="86">
        <v>16</v>
      </c>
      <c r="E43" s="86">
        <v>28</v>
      </c>
      <c r="F43" s="12">
        <v>-0.42859999999999998</v>
      </c>
      <c r="G43" s="86">
        <v>3</v>
      </c>
      <c r="H43" s="83">
        <v>1</v>
      </c>
      <c r="I43" s="56">
        <v>3</v>
      </c>
      <c r="J43" s="56">
        <v>1</v>
      </c>
      <c r="K43" s="56" t="s">
        <v>31</v>
      </c>
      <c r="L43" s="86">
        <v>3675</v>
      </c>
      <c r="M43" s="86">
        <v>943</v>
      </c>
      <c r="N43" s="39">
        <v>43147</v>
      </c>
      <c r="O43" s="34" t="s">
        <v>54</v>
      </c>
      <c r="P43" s="47"/>
      <c r="R43" s="55"/>
      <c r="S43" s="57"/>
      <c r="T43" s="47"/>
      <c r="U43" s="57"/>
      <c r="V43" s="57"/>
      <c r="W43" s="57"/>
      <c r="X43" s="47"/>
    </row>
    <row r="44" spans="1:25" ht="25.2" customHeight="1">
      <c r="A44" s="15"/>
      <c r="B44" s="15"/>
      <c r="C44" s="16" t="s">
        <v>76</v>
      </c>
      <c r="D44" s="17">
        <f>SUM(D35:D43)</f>
        <v>210888.02000000002</v>
      </c>
      <c r="E44" s="74">
        <f t="shared" ref="E44:G44" si="2">SUM(E35:E43)</f>
        <v>267518.62000000005</v>
      </c>
      <c r="F44" s="50">
        <v>-0.42859999999999998</v>
      </c>
      <c r="G44" s="74">
        <f t="shared" si="2"/>
        <v>40434</v>
      </c>
      <c r="H44" s="18"/>
      <c r="I44" s="19"/>
      <c r="J44" s="18"/>
      <c r="K44" s="20"/>
      <c r="L44" s="21"/>
      <c r="M44" s="33"/>
      <c r="N44" s="22"/>
      <c r="O44" s="34"/>
    </row>
    <row r="46" spans="1:25" ht="15" customHeight="1">
      <c r="B46" s="14"/>
    </row>
    <row r="49" spans="4:14">
      <c r="D49" s="7"/>
      <c r="E49" s="7"/>
      <c r="F49" s="45"/>
      <c r="G49" s="7"/>
      <c r="L49" s="7"/>
      <c r="M49" s="7"/>
      <c r="N49" s="43"/>
    </row>
    <row r="50" spans="4:14">
      <c r="E50" s="7"/>
      <c r="F50" s="45"/>
      <c r="L50" s="7"/>
      <c r="N50" s="43"/>
    </row>
    <row r="55" spans="4:14" ht="17.399999999999999" customHeight="1"/>
    <row r="73" ht="12" customHeight="1"/>
  </sheetData>
  <sortState ref="B16:O18">
    <sortCondition descending="1" ref="D13:D18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2018-04-20T12:33:33Z</dcterms:modified>
</cp:coreProperties>
</file>