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Vasaris\Savaitė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29" i="1" l="1"/>
  <c r="D29" i="1"/>
  <c r="M25" i="1"/>
  <c r="L25" i="1"/>
  <c r="E23" i="1" l="1"/>
  <c r="E35" i="1" s="1"/>
  <c r="E47" i="1" s="1"/>
  <c r="G23" i="1"/>
  <c r="G35" i="1" s="1"/>
  <c r="D23" i="1"/>
  <c r="F23" i="1" s="1"/>
  <c r="G46" i="1"/>
  <c r="I46" i="1" s="1"/>
  <c r="D46" i="1"/>
  <c r="F46" i="1" s="1"/>
  <c r="G44" i="1"/>
  <c r="I44" i="1" s="1"/>
  <c r="D44" i="1"/>
  <c r="F44" i="1" s="1"/>
  <c r="F13" i="1"/>
  <c r="F40" i="1"/>
  <c r="I31" i="1"/>
  <c r="F16" i="1"/>
  <c r="I41" i="1"/>
  <c r="I22" i="1"/>
  <c r="F19" i="1"/>
  <c r="I18" i="1"/>
  <c r="I51" i="1"/>
  <c r="F51" i="1"/>
  <c r="G47" i="1" l="1"/>
  <c r="D35" i="1"/>
  <c r="F25" i="1"/>
  <c r="I40" i="1"/>
  <c r="I14" i="1"/>
  <c r="F21" i="1"/>
  <c r="F28" i="1"/>
  <c r="F15" i="1"/>
  <c r="I16" i="1"/>
  <c r="F35" i="1" l="1"/>
  <c r="D47" i="1"/>
  <c r="F47" i="1" s="1"/>
  <c r="I25" i="1"/>
  <c r="F34" i="1" l="1"/>
  <c r="I19" i="1"/>
  <c r="F50" i="1"/>
  <c r="F29" i="1"/>
  <c r="F37" i="1"/>
  <c r="F32" i="1"/>
  <c r="I21" i="1" l="1"/>
  <c r="I32" i="1" l="1"/>
  <c r="F52" i="1"/>
  <c r="F26" i="1"/>
  <c r="F33" i="1"/>
  <c r="I33" i="1"/>
  <c r="I37" i="1"/>
  <c r="I15" i="1"/>
  <c r="I30" i="1"/>
  <c r="I27" i="1"/>
  <c r="I38" i="1"/>
  <c r="I49" i="1"/>
  <c r="I42" i="1"/>
  <c r="I52" i="1"/>
  <c r="I43" i="1"/>
  <c r="I50" i="1"/>
  <c r="I45" i="1"/>
  <c r="I26" i="1" l="1"/>
  <c r="F20" i="1" l="1"/>
  <c r="F49" i="1"/>
  <c r="F43" i="1" l="1"/>
  <c r="F42" i="1" l="1"/>
  <c r="F30" i="1" l="1"/>
  <c r="F38" i="1" l="1"/>
  <c r="F45" i="1"/>
  <c r="F27" i="1"/>
  <c r="D53" i="1"/>
  <c r="G53" i="1"/>
  <c r="E53" i="1"/>
  <c r="F53" i="1" l="1"/>
</calcChain>
</file>

<file path=xl/sharedStrings.xml><?xml version="1.0" encoding="utf-8"?>
<sst xmlns="http://schemas.openxmlformats.org/spreadsheetml/2006/main" count="161" uniqueCount="88">
  <si>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</si>
  <si>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</si>
  <si>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</si>
  <si>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</si>
  <si>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</si>
  <si>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</si>
  <si>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</si>
  <si>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</si>
  <si>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</si>
  <si>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</si>
  <si>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</si>
  <si>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</si>
  <si>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</si>
  <si>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</si>
  <si>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</si>
  <si>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</si>
  <si>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</si>
  <si>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</si>
  <si>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</si>
  <si>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</si>
  <si>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</si>
  <si>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</si>
  <si>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</si>
  <si>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</si>
  <si>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</si>
  <si>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</si>
  <si>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</si>
  <si>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</si>
  <si>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</si>
  <si>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</si>
  <si>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</si>
  <si>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</si>
  <si>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</si>
  <si>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</si>
  <si>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</si>
  <si>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Vabalo filmai</t>
  </si>
  <si>
    <t>Stebuklas</t>
  </si>
  <si>
    <t>In Script</t>
  </si>
  <si>
    <t>Bulius Ferdinandas (Ferdinand)</t>
  </si>
  <si>
    <t xml:space="preserve">Džiumandži: Sveiki atvykę į Džiungles (Jumanji: Welcome To The Jungle) 
</t>
  </si>
  <si>
    <t xml:space="preserve">Klasės susitikimas: berniukai sugrįžta!
</t>
  </si>
  <si>
    <t>Koko (Coco)</t>
  </si>
  <si>
    <t>Tūnąs tamsoje: Paskutinis raktas (Insidious: The Last Key)</t>
  </si>
  <si>
    <t>ACME Film / SONY</t>
  </si>
  <si>
    <t>Stalino mirtis (The Death of Stalin)</t>
  </si>
  <si>
    <t>NCG Distribution</t>
  </si>
  <si>
    <t xml:space="preserve">Vabaliukų istorijos (Tall Tales)
</t>
  </si>
  <si>
    <t>Vandens forma (Shape of Water, The)</t>
  </si>
  <si>
    <t>Grąžinti nepriklausomybę</t>
  </si>
  <si>
    <t>Olegas ir storas</t>
  </si>
  <si>
    <t>P</t>
  </si>
  <si>
    <t>Bėgantis labirintu: vaistai nuo mirties (Maze Runner: The Death Cure)</t>
  </si>
  <si>
    <t>Aš esu Tonia (I, Tonya)</t>
  </si>
  <si>
    <t>12 stipriausių (12 Strong)</t>
  </si>
  <si>
    <t>Best Film</t>
  </si>
  <si>
    <t>50 Išlaisvintų atspalvių (Fifty Shades Freed)</t>
  </si>
  <si>
    <t>Tamsiausia valanda (Darkest Hour)</t>
  </si>
  <si>
    <t>Trys didvyriai ir Egipto princesė (Tri bogatyrya i printsessa Yegipta)</t>
  </si>
  <si>
    <t>Trys stendai prie Ebingo, Misūryje (Three Billboards Outside Ebbing, Missouri)</t>
  </si>
  <si>
    <t>Dagas iš akmens amžiaus (Early Man)</t>
  </si>
  <si>
    <t>Pre-view</t>
  </si>
  <si>
    <t>Aš žvaigždė</t>
  </si>
  <si>
    <t>Ledas (Lyod)</t>
  </si>
  <si>
    <t>Nuostabieji Lūzeriai. Kita planeta</t>
  </si>
  <si>
    <t>Studija NOMINUM</t>
  </si>
  <si>
    <t>Juodoji pantera (Black Panter)</t>
  </si>
  <si>
    <t>Žaidimų vakaras (Game Night(</t>
  </si>
  <si>
    <t>Fantastiška moteris (Fantastic Woman)</t>
  </si>
  <si>
    <t>Pelėdų kalnas</t>
  </si>
  <si>
    <t>Kino Gamyba</t>
  </si>
  <si>
    <t>February 16 - 22</t>
  </si>
  <si>
    <t>Laiminga pabaiga (Happy End)</t>
  </si>
  <si>
    <t>Kino Aljansas</t>
  </si>
  <si>
    <t>Nemeilė (Nelyubov)</t>
  </si>
  <si>
    <t>Kvadratas (Rutan)</t>
  </si>
  <si>
    <t>Total (30)</t>
  </si>
  <si>
    <t>February 23 - March 1</t>
  </si>
  <si>
    <t>Vasario 23 - kovo 1  d.</t>
  </si>
  <si>
    <t>Vasario 16  - 22  d.</t>
  </si>
  <si>
    <t>February 23 - March 1 Lithuanian top</t>
  </si>
  <si>
    <t>Vasario 23 - Kovo 1 d. Lietuvos kino teatruose rodytų filmų topas</t>
  </si>
  <si>
    <t>Vagių irštva (Den of Thieves)</t>
  </si>
  <si>
    <t>Diena kai aš sugrįšiu (Mercy (Deep Water))</t>
  </si>
  <si>
    <t>Gerumo stebuklas (Wonder)</t>
  </si>
  <si>
    <t>Lady Bird</t>
  </si>
  <si>
    <t>Gnomai (Gnome Alone)</t>
  </si>
  <si>
    <t>Rūta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</si>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</sst>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color rgb="FF000000"/>
      <name val="Calibri"/>
      <family val="2"/>
      <charset val="186"/>
      <scheme val="minor"/>
    </font>
    <font>
      <sz val="10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10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4" fontId="16" fillId="0" borderId="0" xfId="0" applyNumberFormat="1" applyFont="1" applyBorder="1"/>
    <xf numFmtId="0" fontId="19" fillId="2" borderId="6" xfId="0" applyFont="1" applyFill="1" applyBorder="1" applyAlignment="1">
      <alignment horizontal="center" wrapText="1"/>
    </xf>
    <xf numFmtId="4" fontId="16" fillId="0" borderId="0" xfId="0" applyNumberFormat="1" applyFont="1"/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4" fontId="12" fillId="0" borderId="0" xfId="0" applyNumberFormat="1" applyFont="1"/>
    <xf numFmtId="0" fontId="12" fillId="2" borderId="8" xfId="0" applyFont="1" applyFill="1" applyBorder="1" applyAlignment="1">
      <alignment horizontal="left" vertical="top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3" fontId="12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10" fontId="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6" fontId="11" fillId="0" borderId="0" xfId="0" applyNumberFormat="1" applyFont="1"/>
    <xf numFmtId="165" fontId="12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0" fontId="14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10" fontId="25" fillId="3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27" fillId="2" borderId="7" xfId="0" applyNumberFormat="1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4" fontId="28" fillId="0" borderId="0" xfId="0" applyNumberFormat="1" applyFont="1" applyBorder="1"/>
    <xf numFmtId="10" fontId="25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"/>
  <sheetViews>
    <sheetView tabSelected="1" topLeftCell="A37" zoomScale="75" zoomScaleNormal="75" workbookViewId="0">
      <selection activeCell="C53" sqref="C53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11.109375" style="1" customWidth="1"/>
    <col min="18" max="18" width="5.109375" style="1" customWidth="1"/>
    <col min="19" max="19" width="5.5546875" style="1" customWidth="1"/>
    <col min="20" max="20" width="12.109375" style="1" customWidth="1"/>
    <col min="21" max="22" width="8.88671875" style="1"/>
    <col min="23" max="23" width="11.109375" style="1" customWidth="1"/>
    <col min="24" max="16384" width="8.88671875" style="1"/>
  </cols>
  <sheetData>
    <row r="1" spans="1:21" ht="19.5" customHeight="1">
      <c r="E1" s="2" t="s">
        <v>79</v>
      </c>
      <c r="F1" s="2"/>
      <c r="G1" s="2"/>
      <c r="H1" s="2"/>
      <c r="I1" s="2"/>
    </row>
    <row r="2" spans="1:21" ht="19.5" customHeight="1">
      <c r="E2" s="2" t="s">
        <v>80</v>
      </c>
      <c r="F2" s="2"/>
      <c r="G2" s="2"/>
      <c r="H2" s="2"/>
      <c r="I2" s="2"/>
      <c r="J2" s="2"/>
      <c r="K2" s="2"/>
    </row>
    <row r="4" spans="1:21" ht="15.75" customHeight="1" thickBot="1"/>
    <row r="5" spans="1:21" ht="15" customHeight="1">
      <c r="A5" s="102"/>
      <c r="B5" s="102"/>
      <c r="C5" s="99" t="s">
        <v>0</v>
      </c>
      <c r="D5" s="3"/>
      <c r="E5" s="3"/>
      <c r="F5" s="99" t="s">
        <v>3</v>
      </c>
      <c r="G5" s="3"/>
      <c r="H5" s="99" t="s">
        <v>5</v>
      </c>
      <c r="I5" s="99" t="s">
        <v>6</v>
      </c>
      <c r="J5" s="99" t="s">
        <v>7</v>
      </c>
      <c r="K5" s="99" t="s">
        <v>8</v>
      </c>
      <c r="L5" s="99" t="s">
        <v>10</v>
      </c>
      <c r="M5" s="99" t="s">
        <v>9</v>
      </c>
      <c r="N5" s="99" t="s">
        <v>11</v>
      </c>
      <c r="O5" s="99" t="s">
        <v>12</v>
      </c>
    </row>
    <row r="6" spans="1:21" ht="21.6">
      <c r="A6" s="103"/>
      <c r="B6" s="103"/>
      <c r="C6" s="100"/>
      <c r="D6" s="4" t="s">
        <v>76</v>
      </c>
      <c r="E6" s="66" t="s">
        <v>70</v>
      </c>
      <c r="F6" s="100"/>
      <c r="G6" s="66" t="s">
        <v>76</v>
      </c>
      <c r="H6" s="100"/>
      <c r="I6" s="100"/>
      <c r="J6" s="100"/>
      <c r="K6" s="100"/>
      <c r="L6" s="100"/>
      <c r="M6" s="100"/>
      <c r="N6" s="100"/>
      <c r="O6" s="100"/>
    </row>
    <row r="7" spans="1:21">
      <c r="A7" s="103"/>
      <c r="B7" s="103"/>
      <c r="C7" s="100"/>
      <c r="D7" s="4" t="s">
        <v>1</v>
      </c>
      <c r="E7" s="4" t="s">
        <v>1</v>
      </c>
      <c r="F7" s="100"/>
      <c r="G7" s="4" t="s">
        <v>4</v>
      </c>
      <c r="H7" s="100"/>
      <c r="I7" s="100"/>
      <c r="J7" s="100"/>
      <c r="K7" s="100"/>
      <c r="L7" s="100"/>
      <c r="M7" s="100"/>
      <c r="N7" s="100"/>
      <c r="O7" s="100"/>
    </row>
    <row r="8" spans="1:21" ht="18" customHeight="1" thickBot="1">
      <c r="A8" s="104"/>
      <c r="B8" s="104"/>
      <c r="C8" s="101"/>
      <c r="D8" s="5" t="s">
        <v>2</v>
      </c>
      <c r="E8" s="5" t="s">
        <v>2</v>
      </c>
      <c r="F8" s="101"/>
      <c r="G8" s="6"/>
      <c r="H8" s="101"/>
      <c r="I8" s="101"/>
      <c r="J8" s="101"/>
      <c r="K8" s="101"/>
      <c r="L8" s="101"/>
      <c r="M8" s="101"/>
      <c r="N8" s="101"/>
      <c r="O8" s="101"/>
      <c r="P8" s="7"/>
    </row>
    <row r="9" spans="1:21" ht="15" customHeight="1">
      <c r="A9" s="102"/>
      <c r="B9" s="102"/>
      <c r="C9" s="99" t="s">
        <v>13</v>
      </c>
      <c r="D9" s="3"/>
      <c r="E9" s="53"/>
      <c r="F9" s="99" t="s">
        <v>15</v>
      </c>
      <c r="G9" s="52"/>
      <c r="H9" s="8" t="s">
        <v>18</v>
      </c>
      <c r="I9" s="99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99" t="s">
        <v>26</v>
      </c>
      <c r="P9" s="7"/>
    </row>
    <row r="10" spans="1:21" ht="21.6">
      <c r="A10" s="103"/>
      <c r="B10" s="103"/>
      <c r="C10" s="100"/>
      <c r="D10" s="4" t="s">
        <v>77</v>
      </c>
      <c r="E10" s="66" t="s">
        <v>78</v>
      </c>
      <c r="F10" s="100"/>
      <c r="G10" s="66" t="s">
        <v>77</v>
      </c>
      <c r="H10" s="4" t="s">
        <v>17</v>
      </c>
      <c r="I10" s="100"/>
      <c r="J10" s="4" t="s">
        <v>17</v>
      </c>
      <c r="K10" s="4" t="s">
        <v>21</v>
      </c>
      <c r="L10" s="11" t="s">
        <v>14</v>
      </c>
      <c r="M10" s="4" t="s">
        <v>16</v>
      </c>
      <c r="N10" s="4" t="s">
        <v>25</v>
      </c>
      <c r="O10" s="100"/>
      <c r="P10" s="7"/>
    </row>
    <row r="11" spans="1:21">
      <c r="A11" s="103"/>
      <c r="B11" s="103"/>
      <c r="C11" s="100"/>
      <c r="D11" s="4" t="s">
        <v>14</v>
      </c>
      <c r="E11" s="4" t="s">
        <v>14</v>
      </c>
      <c r="F11" s="100"/>
      <c r="G11" s="53" t="s">
        <v>16</v>
      </c>
      <c r="H11" s="6"/>
      <c r="I11" s="100"/>
      <c r="J11" s="6"/>
      <c r="K11" s="6"/>
      <c r="L11" s="11" t="s">
        <v>2</v>
      </c>
      <c r="M11" s="4" t="s">
        <v>17</v>
      </c>
      <c r="N11" s="6"/>
      <c r="O11" s="100"/>
      <c r="P11" s="12"/>
    </row>
    <row r="12" spans="1:21" ht="15" thickBot="1">
      <c r="A12" s="103"/>
      <c r="B12" s="104"/>
      <c r="C12" s="101"/>
      <c r="D12" s="5" t="s">
        <v>2</v>
      </c>
      <c r="E12" s="5" t="s">
        <v>2</v>
      </c>
      <c r="F12" s="101"/>
      <c r="G12" s="54" t="s">
        <v>17</v>
      </c>
      <c r="H12" s="13"/>
      <c r="I12" s="101"/>
      <c r="J12" s="13"/>
      <c r="K12" s="13"/>
      <c r="L12" s="13"/>
      <c r="M12" s="13"/>
      <c r="N12" s="13"/>
      <c r="O12" s="101"/>
      <c r="P12" s="12"/>
    </row>
    <row r="13" spans="1:21" s="40" customFormat="1" ht="25.2" customHeight="1">
      <c r="A13" s="39">
        <v>1</v>
      </c>
      <c r="B13" s="68">
        <v>1</v>
      </c>
      <c r="C13" s="75" t="s">
        <v>68</v>
      </c>
      <c r="D13" s="76">
        <v>85534</v>
      </c>
      <c r="E13" s="76">
        <v>216220</v>
      </c>
      <c r="F13" s="14">
        <f>(D13-E13)/E13</f>
        <v>-0.60441217278697623</v>
      </c>
      <c r="G13" s="76">
        <v>17701</v>
      </c>
      <c r="H13" s="69" t="s">
        <v>31</v>
      </c>
      <c r="I13" s="69" t="s">
        <v>31</v>
      </c>
      <c r="J13" s="69" t="s">
        <v>31</v>
      </c>
      <c r="K13" s="47">
        <v>2</v>
      </c>
      <c r="L13" s="76">
        <v>302650</v>
      </c>
      <c r="M13" s="46">
        <v>56927</v>
      </c>
      <c r="N13" s="85">
        <v>43147</v>
      </c>
      <c r="O13" s="74" t="s">
        <v>69</v>
      </c>
      <c r="P13" s="67"/>
      <c r="Q13" s="65"/>
      <c r="R13" s="65"/>
      <c r="S13" s="65"/>
      <c r="T13" s="65"/>
      <c r="U13" s="65"/>
    </row>
    <row r="14" spans="1:21" s="65" customFormat="1" ht="25.2" customHeight="1">
      <c r="A14" s="68">
        <v>2</v>
      </c>
      <c r="B14" s="68" t="s">
        <v>34</v>
      </c>
      <c r="C14" s="75" t="s">
        <v>66</v>
      </c>
      <c r="D14" s="76">
        <v>48894.78</v>
      </c>
      <c r="E14" s="79" t="s">
        <v>31</v>
      </c>
      <c r="F14" s="96" t="s">
        <v>31</v>
      </c>
      <c r="G14" s="76">
        <v>10035</v>
      </c>
      <c r="H14" s="69">
        <v>203</v>
      </c>
      <c r="I14" s="69">
        <f>G14/H14</f>
        <v>49.433497536945815</v>
      </c>
      <c r="J14" s="69">
        <v>12</v>
      </c>
      <c r="K14" s="69">
        <v>1</v>
      </c>
      <c r="L14" s="76">
        <v>50757.37</v>
      </c>
      <c r="M14" s="76">
        <v>10377</v>
      </c>
      <c r="N14" s="51">
        <v>43154</v>
      </c>
      <c r="O14" s="74" t="s">
        <v>27</v>
      </c>
      <c r="P14" s="67"/>
    </row>
    <row r="15" spans="1:21" s="65" customFormat="1" ht="25.2" customHeight="1">
      <c r="A15" s="68">
        <v>3</v>
      </c>
      <c r="B15" s="68">
        <v>2</v>
      </c>
      <c r="C15" s="57" t="s">
        <v>55</v>
      </c>
      <c r="D15" s="76">
        <v>47311</v>
      </c>
      <c r="E15" s="76">
        <v>97258</v>
      </c>
      <c r="F15" s="14">
        <f>(D15-E15)/E15</f>
        <v>-0.51355158444549553</v>
      </c>
      <c r="G15" s="76">
        <v>9332</v>
      </c>
      <c r="H15" s="69">
        <v>187</v>
      </c>
      <c r="I15" s="69">
        <f>G15/H15</f>
        <v>49.903743315508024</v>
      </c>
      <c r="J15" s="69">
        <v>13</v>
      </c>
      <c r="K15" s="69">
        <v>3</v>
      </c>
      <c r="L15" s="76">
        <v>468115</v>
      </c>
      <c r="M15" s="76">
        <v>82029</v>
      </c>
      <c r="N15" s="85">
        <v>43140</v>
      </c>
      <c r="O15" s="74" t="s">
        <v>45</v>
      </c>
      <c r="P15" s="67"/>
      <c r="R15" s="67"/>
      <c r="S15" s="84"/>
      <c r="T15" s="67"/>
      <c r="U15" s="84"/>
    </row>
    <row r="16" spans="1:21" s="65" customFormat="1" ht="25.2" customHeight="1">
      <c r="A16" s="68">
        <v>4</v>
      </c>
      <c r="B16" s="68">
        <v>3</v>
      </c>
      <c r="C16" s="57" t="s">
        <v>65</v>
      </c>
      <c r="D16" s="76">
        <v>45151.41</v>
      </c>
      <c r="E16" s="83">
        <v>91684.24</v>
      </c>
      <c r="F16" s="14">
        <f>(D16-E16)/E16</f>
        <v>-0.50753357392720932</v>
      </c>
      <c r="G16" s="76">
        <v>8377</v>
      </c>
      <c r="H16" s="69">
        <v>227</v>
      </c>
      <c r="I16" s="69">
        <f>G16/H16</f>
        <v>36.903083700440526</v>
      </c>
      <c r="J16" s="69">
        <v>19</v>
      </c>
      <c r="K16" s="69">
        <v>2</v>
      </c>
      <c r="L16" s="76">
        <v>136865</v>
      </c>
      <c r="M16" s="76">
        <v>23484</v>
      </c>
      <c r="N16" s="85">
        <v>43147</v>
      </c>
      <c r="O16" s="74" t="s">
        <v>28</v>
      </c>
      <c r="P16" s="67"/>
      <c r="Q16" s="67"/>
      <c r="R16" s="84"/>
      <c r="S16" s="67"/>
      <c r="T16" s="84"/>
      <c r="U16" s="84"/>
    </row>
    <row r="17" spans="1:23" s="65" customFormat="1" ht="25.2" customHeight="1">
      <c r="A17" s="68">
        <v>5</v>
      </c>
      <c r="B17" s="68" t="s">
        <v>34</v>
      </c>
      <c r="C17" s="75" t="s">
        <v>85</v>
      </c>
      <c r="D17" s="76">
        <v>40679</v>
      </c>
      <c r="E17" s="76" t="s">
        <v>31</v>
      </c>
      <c r="F17" s="14" t="s">
        <v>31</v>
      </c>
      <c r="G17" s="76">
        <v>8916</v>
      </c>
      <c r="H17" s="69" t="s">
        <v>31</v>
      </c>
      <c r="I17" s="69" t="s">
        <v>31</v>
      </c>
      <c r="J17" s="69">
        <v>18</v>
      </c>
      <c r="K17" s="69">
        <v>1</v>
      </c>
      <c r="L17" s="76">
        <v>40679</v>
      </c>
      <c r="M17" s="76">
        <v>8916</v>
      </c>
      <c r="N17" s="88">
        <v>43154</v>
      </c>
      <c r="O17" s="73" t="s">
        <v>33</v>
      </c>
      <c r="P17" s="81"/>
      <c r="Q17" s="84"/>
      <c r="R17" s="84"/>
      <c r="S17" s="67"/>
      <c r="T17" s="67"/>
      <c r="U17" s="84"/>
      <c r="V17" s="84"/>
      <c r="W17" s="87"/>
    </row>
    <row r="18" spans="1:23" s="65" customFormat="1" ht="25.2" customHeight="1">
      <c r="A18" s="68">
        <v>6</v>
      </c>
      <c r="B18" s="68" t="s">
        <v>34</v>
      </c>
      <c r="C18" s="75" t="s">
        <v>81</v>
      </c>
      <c r="D18" s="76">
        <v>19140</v>
      </c>
      <c r="E18" s="79" t="s">
        <v>31</v>
      </c>
      <c r="F18" s="79" t="s">
        <v>31</v>
      </c>
      <c r="G18" s="76">
        <v>3873</v>
      </c>
      <c r="H18" s="93">
        <v>114</v>
      </c>
      <c r="I18" s="69">
        <f>G18/H18</f>
        <v>33.973684210526315</v>
      </c>
      <c r="J18" s="69">
        <v>11</v>
      </c>
      <c r="K18" s="69">
        <v>1</v>
      </c>
      <c r="L18" s="76">
        <v>19140</v>
      </c>
      <c r="M18" s="76">
        <v>3873</v>
      </c>
      <c r="N18" s="80">
        <v>43154</v>
      </c>
      <c r="O18" s="74" t="s">
        <v>27</v>
      </c>
      <c r="P18" s="81"/>
      <c r="Q18" s="84"/>
      <c r="R18" s="84"/>
      <c r="S18" s="67"/>
      <c r="T18" s="67"/>
      <c r="U18" s="84"/>
      <c r="V18" s="84"/>
      <c r="W18" s="87"/>
    </row>
    <row r="19" spans="1:23" s="65" customFormat="1" ht="25.2" customHeight="1">
      <c r="A19" s="68">
        <v>7</v>
      </c>
      <c r="B19" s="68">
        <v>7</v>
      </c>
      <c r="C19" s="75" t="s">
        <v>62</v>
      </c>
      <c r="D19" s="69">
        <v>16403.490000000002</v>
      </c>
      <c r="E19" s="76">
        <v>24178.78</v>
      </c>
      <c r="F19" s="41">
        <f>(D19-E19)/E19</f>
        <v>-0.32157495125891372</v>
      </c>
      <c r="G19" s="69">
        <v>3186</v>
      </c>
      <c r="H19" s="86">
        <v>70</v>
      </c>
      <c r="I19" s="69">
        <f>G19/H19</f>
        <v>45.514285714285712</v>
      </c>
      <c r="J19" s="69">
        <v>5</v>
      </c>
      <c r="K19" s="69">
        <v>2</v>
      </c>
      <c r="L19" s="69">
        <v>46545.42</v>
      </c>
      <c r="M19" s="69">
        <v>8480</v>
      </c>
      <c r="N19" s="51">
        <v>43147</v>
      </c>
      <c r="O19" s="74" t="s">
        <v>27</v>
      </c>
      <c r="P19" s="67"/>
      <c r="Q19" s="84"/>
      <c r="R19" s="84"/>
      <c r="S19" s="67"/>
      <c r="T19" s="67"/>
      <c r="U19" s="84"/>
      <c r="V19" s="84"/>
      <c r="W19" s="87"/>
    </row>
    <row r="20" spans="1:23" s="42" customFormat="1" ht="25.2" customHeight="1">
      <c r="A20" s="68">
        <v>8</v>
      </c>
      <c r="B20" s="44">
        <v>5</v>
      </c>
      <c r="C20" s="75" t="s">
        <v>48</v>
      </c>
      <c r="D20" s="76">
        <v>13861</v>
      </c>
      <c r="E20" s="76">
        <v>36263.53</v>
      </c>
      <c r="F20" s="41">
        <f>(D20-E20)/E20</f>
        <v>-0.61777025016593801</v>
      </c>
      <c r="G20" s="76">
        <v>3203</v>
      </c>
      <c r="H20" s="69" t="s">
        <v>31</v>
      </c>
      <c r="I20" s="47" t="s">
        <v>31</v>
      </c>
      <c r="J20" s="47">
        <v>12</v>
      </c>
      <c r="K20" s="47">
        <v>6</v>
      </c>
      <c r="L20" s="76">
        <v>399077.6</v>
      </c>
      <c r="M20" s="76">
        <v>79689</v>
      </c>
      <c r="N20" s="51">
        <v>43119</v>
      </c>
      <c r="O20" s="48" t="s">
        <v>49</v>
      </c>
      <c r="P20" s="67"/>
      <c r="Q20" s="84"/>
      <c r="R20" s="84"/>
      <c r="S20" s="67"/>
      <c r="T20" s="67"/>
      <c r="U20" s="84"/>
      <c r="V20" s="84"/>
      <c r="W20" s="87"/>
    </row>
    <row r="21" spans="1:23" s="42" customFormat="1" ht="25.2" customHeight="1">
      <c r="A21" s="68">
        <v>9</v>
      </c>
      <c r="B21" s="44">
        <v>4</v>
      </c>
      <c r="C21" s="57" t="s">
        <v>59</v>
      </c>
      <c r="D21" s="76">
        <v>12860</v>
      </c>
      <c r="E21" s="59">
        <v>37530.75</v>
      </c>
      <c r="F21" s="14">
        <f>(D21-E21)/E21</f>
        <v>-0.65734764160055426</v>
      </c>
      <c r="G21" s="46">
        <v>2991</v>
      </c>
      <c r="H21" s="69">
        <v>130</v>
      </c>
      <c r="I21" s="69">
        <f>G21/H21</f>
        <v>23.007692307692309</v>
      </c>
      <c r="J21" s="69">
        <v>13</v>
      </c>
      <c r="K21" s="47">
        <v>3</v>
      </c>
      <c r="L21" s="76">
        <v>78249.539999999994</v>
      </c>
      <c r="M21" s="76">
        <v>18004</v>
      </c>
      <c r="N21" s="85">
        <v>43140</v>
      </c>
      <c r="O21" s="74" t="s">
        <v>27</v>
      </c>
      <c r="P21" s="67"/>
      <c r="Q21" s="84"/>
      <c r="R21" s="84"/>
      <c r="S21" s="67"/>
      <c r="T21" s="67"/>
      <c r="U21" s="84"/>
      <c r="V21" s="84"/>
      <c r="W21" s="87"/>
    </row>
    <row r="22" spans="1:23" s="42" customFormat="1" ht="25.2" customHeight="1">
      <c r="A22" s="68">
        <v>10</v>
      </c>
      <c r="B22" s="44" t="s">
        <v>34</v>
      </c>
      <c r="C22" s="45" t="s">
        <v>82</v>
      </c>
      <c r="D22" s="76">
        <v>12521.86</v>
      </c>
      <c r="E22" s="79" t="s">
        <v>31</v>
      </c>
      <c r="F22" s="79" t="s">
        <v>31</v>
      </c>
      <c r="G22" s="46">
        <v>2556</v>
      </c>
      <c r="H22" s="93">
        <v>107</v>
      </c>
      <c r="I22" s="69">
        <f>G22/H22</f>
        <v>23.88785046728972</v>
      </c>
      <c r="J22" s="69">
        <v>9</v>
      </c>
      <c r="K22" s="47">
        <v>1</v>
      </c>
      <c r="L22" s="76">
        <v>12521.86</v>
      </c>
      <c r="M22" s="46">
        <v>2556</v>
      </c>
      <c r="N22" s="80">
        <v>43154</v>
      </c>
      <c r="O22" s="74" t="s">
        <v>27</v>
      </c>
      <c r="P22" s="67"/>
      <c r="Q22" s="84"/>
      <c r="R22" s="84"/>
      <c r="S22" s="67"/>
      <c r="T22" s="67"/>
      <c r="U22" s="84"/>
      <c r="V22" s="84"/>
      <c r="W22" s="87"/>
    </row>
    <row r="23" spans="1:23" ht="25.2" customHeight="1">
      <c r="A23" s="18"/>
      <c r="B23" s="18"/>
      <c r="C23" s="19" t="s">
        <v>30</v>
      </c>
      <c r="D23" s="20">
        <f>SUM(D13:D22)</f>
        <v>342356.54</v>
      </c>
      <c r="E23" s="70">
        <f t="shared" ref="E23:G23" si="0">SUM(E13:E22)</f>
        <v>503135.30000000005</v>
      </c>
      <c r="F23" s="71">
        <f t="shared" ref="F23" si="1">(D23-E23)/E23</f>
        <v>-0.31955372640321611</v>
      </c>
      <c r="G23" s="70">
        <f t="shared" si="0"/>
        <v>70170</v>
      </c>
      <c r="H23" s="21"/>
      <c r="I23" s="22"/>
      <c r="J23" s="21"/>
      <c r="K23" s="23"/>
      <c r="L23" s="24"/>
      <c r="M23" s="15"/>
      <c r="N23" s="25"/>
      <c r="O23" s="26"/>
      <c r="P23" s="12"/>
    </row>
    <row r="24" spans="1:23" ht="12" customHeight="1">
      <c r="A24" s="27"/>
      <c r="B24" s="27"/>
      <c r="C24" s="28"/>
      <c r="D24" s="29"/>
      <c r="E24" s="29"/>
      <c r="F24" s="29"/>
      <c r="G24" s="30"/>
      <c r="H24" s="31"/>
      <c r="I24" s="32"/>
      <c r="J24" s="31"/>
      <c r="K24" s="33"/>
      <c r="L24" s="29"/>
      <c r="M24" s="30"/>
      <c r="N24" s="34"/>
      <c r="O24" s="35"/>
      <c r="P24" s="12"/>
    </row>
    <row r="25" spans="1:23" s="40" customFormat="1" ht="25.2" customHeight="1">
      <c r="A25" s="68">
        <v>11</v>
      </c>
      <c r="B25" s="44">
        <v>10</v>
      </c>
      <c r="C25" s="57" t="s">
        <v>63</v>
      </c>
      <c r="D25" s="76">
        <v>9652.5</v>
      </c>
      <c r="E25" s="76">
        <v>15308.35</v>
      </c>
      <c r="F25" s="14">
        <f>(D25-E25)/E25</f>
        <v>-0.36946176433123101</v>
      </c>
      <c r="G25" s="46">
        <v>1943</v>
      </c>
      <c r="H25" s="69">
        <v>60</v>
      </c>
      <c r="I25" s="69">
        <f>G25/H25</f>
        <v>32.383333333333333</v>
      </c>
      <c r="J25" s="69">
        <v>10</v>
      </c>
      <c r="K25" s="47">
        <v>3</v>
      </c>
      <c r="L25" s="76">
        <f>47013.73+D25</f>
        <v>56666.23</v>
      </c>
      <c r="M25" s="46">
        <f>9125+G25</f>
        <v>11068</v>
      </c>
      <c r="N25" s="85">
        <v>43140</v>
      </c>
      <c r="O25" s="74" t="s">
        <v>64</v>
      </c>
      <c r="P25" s="97"/>
      <c r="Q25" s="84"/>
      <c r="R25" s="87"/>
      <c r="T25" s="84"/>
    </row>
    <row r="26" spans="1:23" s="40" customFormat="1" ht="25.2" customHeight="1">
      <c r="A26" s="68">
        <v>12</v>
      </c>
      <c r="B26" s="44">
        <v>8</v>
      </c>
      <c r="C26" s="75" t="s">
        <v>51</v>
      </c>
      <c r="D26" s="76">
        <v>9401.18</v>
      </c>
      <c r="E26" s="76">
        <v>23516.560000000001</v>
      </c>
      <c r="F26" s="14">
        <f t="shared" ref="F26:F30" si="2">(D26-E26)/E26</f>
        <v>-0.60023149644335738</v>
      </c>
      <c r="G26" s="76">
        <v>1822</v>
      </c>
      <c r="H26" s="47">
        <v>52</v>
      </c>
      <c r="I26" s="47">
        <f>G26/H26</f>
        <v>35.03846153846154</v>
      </c>
      <c r="J26" s="47">
        <v>6</v>
      </c>
      <c r="K26" s="47">
        <v>6</v>
      </c>
      <c r="L26" s="76">
        <v>202538</v>
      </c>
      <c r="M26" s="76">
        <v>36154</v>
      </c>
      <c r="N26" s="51">
        <v>43126</v>
      </c>
      <c r="O26" s="74" t="s">
        <v>28</v>
      </c>
      <c r="P26" s="56"/>
      <c r="Q26" s="84"/>
      <c r="R26" s="84"/>
      <c r="S26" s="67"/>
      <c r="T26" s="67"/>
      <c r="U26" s="84"/>
      <c r="V26" s="84"/>
      <c r="W26" s="87"/>
    </row>
    <row r="27" spans="1:23" s="65" customFormat="1" ht="25.2" customHeight="1">
      <c r="A27" s="68">
        <v>13</v>
      </c>
      <c r="B27" s="68">
        <v>9</v>
      </c>
      <c r="C27" s="75" t="s">
        <v>38</v>
      </c>
      <c r="D27" s="76">
        <v>8376.2099999999991</v>
      </c>
      <c r="E27" s="76">
        <v>16156.22</v>
      </c>
      <c r="F27" s="14">
        <f t="shared" si="2"/>
        <v>-0.48154890190898619</v>
      </c>
      <c r="G27" s="76">
        <v>1915</v>
      </c>
      <c r="H27" s="69">
        <v>56</v>
      </c>
      <c r="I27" s="69">
        <f>G27/H27</f>
        <v>34.196428571428569</v>
      </c>
      <c r="J27" s="69">
        <v>7</v>
      </c>
      <c r="K27" s="69">
        <v>11</v>
      </c>
      <c r="L27" s="76">
        <v>450643</v>
      </c>
      <c r="M27" s="76">
        <v>98039</v>
      </c>
      <c r="N27" s="51">
        <v>43084</v>
      </c>
      <c r="O27" s="16" t="s">
        <v>28</v>
      </c>
      <c r="P27" s="56"/>
      <c r="Q27" s="84"/>
      <c r="R27" s="84"/>
      <c r="S27" s="67"/>
      <c r="T27" s="67"/>
      <c r="U27" s="84"/>
      <c r="V27" s="84"/>
      <c r="W27" s="87"/>
    </row>
    <row r="28" spans="1:23" s="65" customFormat="1" ht="25.2" customHeight="1">
      <c r="A28" s="68">
        <v>14</v>
      </c>
      <c r="B28" s="68">
        <v>11</v>
      </c>
      <c r="C28" s="75" t="s">
        <v>40</v>
      </c>
      <c r="D28" s="76">
        <v>7498</v>
      </c>
      <c r="E28" s="76">
        <v>14133</v>
      </c>
      <c r="F28" s="41">
        <f>(D28-E28)/E28</f>
        <v>-0.46946861954291375</v>
      </c>
      <c r="G28" s="76">
        <v>1442</v>
      </c>
      <c r="H28" s="79" t="s">
        <v>31</v>
      </c>
      <c r="I28" s="79" t="s">
        <v>31</v>
      </c>
      <c r="J28" s="79" t="s">
        <v>31</v>
      </c>
      <c r="K28" s="69">
        <v>9</v>
      </c>
      <c r="L28" s="76">
        <v>1306177</v>
      </c>
      <c r="M28" s="76">
        <v>234010</v>
      </c>
      <c r="N28" s="51">
        <v>43098</v>
      </c>
      <c r="O28" s="74" t="s">
        <v>35</v>
      </c>
      <c r="P28" s="97"/>
      <c r="Q28" s="84"/>
      <c r="R28" s="87"/>
      <c r="T28" s="84"/>
    </row>
    <row r="29" spans="1:23" s="65" customFormat="1" ht="25.2" customHeight="1">
      <c r="A29" s="68">
        <v>15</v>
      </c>
      <c r="B29" s="68">
        <v>6</v>
      </c>
      <c r="C29" s="75" t="s">
        <v>61</v>
      </c>
      <c r="D29" s="77">
        <f>4754+2328</f>
        <v>7082</v>
      </c>
      <c r="E29" s="76">
        <v>24348</v>
      </c>
      <c r="F29" s="41">
        <f>(D29-E29)/E29</f>
        <v>-0.70913422046985375</v>
      </c>
      <c r="G29" s="76">
        <f>818+615</f>
        <v>1433</v>
      </c>
      <c r="H29" s="79" t="s">
        <v>31</v>
      </c>
      <c r="I29" s="79" t="s">
        <v>31</v>
      </c>
      <c r="J29" s="79" t="s">
        <v>31</v>
      </c>
      <c r="K29" s="69">
        <v>4</v>
      </c>
      <c r="L29" s="77">
        <v>212537</v>
      </c>
      <c r="M29" s="76">
        <v>38289</v>
      </c>
      <c r="N29" s="80">
        <v>43133</v>
      </c>
      <c r="O29" s="74" t="s">
        <v>35</v>
      </c>
      <c r="P29" s="97"/>
      <c r="Q29" s="84"/>
      <c r="R29" s="87"/>
      <c r="T29" s="84"/>
    </row>
    <row r="30" spans="1:23" s="61" customFormat="1" ht="25.2" customHeight="1">
      <c r="A30" s="68">
        <v>16</v>
      </c>
      <c r="B30" s="68">
        <v>12</v>
      </c>
      <c r="C30" s="63" t="s">
        <v>41</v>
      </c>
      <c r="D30" s="64">
        <v>6236.15</v>
      </c>
      <c r="E30" s="76">
        <v>14010.92</v>
      </c>
      <c r="F30" s="14">
        <f t="shared" si="2"/>
        <v>-0.55490788613452935</v>
      </c>
      <c r="G30" s="64">
        <v>1348</v>
      </c>
      <c r="H30" s="69">
        <v>57</v>
      </c>
      <c r="I30" s="69">
        <f>G30/H30</f>
        <v>23.649122807017545</v>
      </c>
      <c r="J30" s="62">
        <v>9</v>
      </c>
      <c r="K30" s="62">
        <v>8</v>
      </c>
      <c r="L30" s="64">
        <v>265395</v>
      </c>
      <c r="M30" s="64">
        <v>56668</v>
      </c>
      <c r="N30" s="72">
        <v>43105</v>
      </c>
      <c r="O30" s="37" t="s">
        <v>28</v>
      </c>
      <c r="P30" s="56"/>
      <c r="Q30" s="84"/>
      <c r="R30" s="87"/>
      <c r="S30" s="65"/>
      <c r="T30" s="84"/>
      <c r="U30" s="65"/>
      <c r="V30" s="65"/>
      <c r="W30" s="65"/>
    </row>
    <row r="31" spans="1:23" s="65" customFormat="1" ht="25.2" customHeight="1">
      <c r="A31" s="68">
        <v>17</v>
      </c>
      <c r="B31" s="68" t="s">
        <v>50</v>
      </c>
      <c r="C31" s="75" t="s">
        <v>84</v>
      </c>
      <c r="D31" s="76">
        <v>3019</v>
      </c>
      <c r="E31" s="79" t="s">
        <v>31</v>
      </c>
      <c r="F31" s="79" t="s">
        <v>31</v>
      </c>
      <c r="G31" s="76">
        <v>508</v>
      </c>
      <c r="H31" s="93">
        <v>3</v>
      </c>
      <c r="I31" s="69">
        <f>G31/H31</f>
        <v>169.33333333333334</v>
      </c>
      <c r="J31" s="69">
        <v>3</v>
      </c>
      <c r="K31" s="69">
        <v>0</v>
      </c>
      <c r="L31" s="76">
        <v>3019</v>
      </c>
      <c r="M31" s="76">
        <v>508</v>
      </c>
      <c r="N31" s="80" t="s">
        <v>60</v>
      </c>
      <c r="O31" s="74" t="s">
        <v>45</v>
      </c>
      <c r="P31" s="56"/>
      <c r="Q31" s="84"/>
      <c r="R31" s="87"/>
      <c r="T31" s="84"/>
    </row>
    <row r="32" spans="1:23" s="65" customFormat="1" ht="25.2" customHeight="1">
      <c r="A32" s="68">
        <v>18</v>
      </c>
      <c r="B32" s="68">
        <v>15</v>
      </c>
      <c r="C32" s="75" t="s">
        <v>58</v>
      </c>
      <c r="D32" s="76">
        <v>2452.59</v>
      </c>
      <c r="E32" s="76">
        <v>4006.4</v>
      </c>
      <c r="F32" s="41">
        <f>(D32-E32)/E32</f>
        <v>-0.38783196884984023</v>
      </c>
      <c r="G32" s="76">
        <v>501</v>
      </c>
      <c r="H32" s="69">
        <v>10</v>
      </c>
      <c r="I32" s="69">
        <f>G32/H32</f>
        <v>50.1</v>
      </c>
      <c r="J32" s="69">
        <v>4</v>
      </c>
      <c r="K32" s="69">
        <v>4</v>
      </c>
      <c r="L32" s="76">
        <v>38306</v>
      </c>
      <c r="M32" s="76">
        <v>7231</v>
      </c>
      <c r="N32" s="51">
        <v>43133</v>
      </c>
      <c r="O32" s="16" t="s">
        <v>28</v>
      </c>
      <c r="P32" s="56"/>
      <c r="Q32" s="84"/>
      <c r="R32" s="87"/>
      <c r="T32" s="84"/>
    </row>
    <row r="33" spans="1:20" s="65" customFormat="1" ht="25.2" customHeight="1">
      <c r="A33" s="68">
        <v>19</v>
      </c>
      <c r="B33" s="68">
        <v>14</v>
      </c>
      <c r="C33" s="75" t="s">
        <v>47</v>
      </c>
      <c r="D33" s="76">
        <v>1885.63</v>
      </c>
      <c r="E33" s="59">
        <v>4374.53</v>
      </c>
      <c r="F33" s="14">
        <f>(D33-E33)/E33</f>
        <v>-0.56895255033112124</v>
      </c>
      <c r="G33" s="76">
        <v>312</v>
      </c>
      <c r="H33" s="69">
        <v>9</v>
      </c>
      <c r="I33" s="69">
        <f>G33/H33</f>
        <v>34.666666666666664</v>
      </c>
      <c r="J33" s="69">
        <v>3</v>
      </c>
      <c r="K33" s="69">
        <v>6</v>
      </c>
      <c r="L33" s="76">
        <v>91343</v>
      </c>
      <c r="M33" s="76">
        <v>17211</v>
      </c>
      <c r="N33" s="51">
        <v>43119</v>
      </c>
      <c r="O33" s="74" t="s">
        <v>28</v>
      </c>
      <c r="P33" s="56"/>
      <c r="Q33" s="84"/>
      <c r="R33" s="87"/>
      <c r="T33" s="84"/>
    </row>
    <row r="34" spans="1:20" s="65" customFormat="1" ht="25.2" customHeight="1">
      <c r="A34" s="68">
        <v>20</v>
      </c>
      <c r="B34" s="68">
        <v>13</v>
      </c>
      <c r="C34" s="75" t="s">
        <v>57</v>
      </c>
      <c r="D34" s="76">
        <v>1478</v>
      </c>
      <c r="E34" s="59">
        <v>5017</v>
      </c>
      <c r="F34" s="14">
        <f>(D34-E34)/E34</f>
        <v>-0.70540163444289417</v>
      </c>
      <c r="G34" s="76">
        <v>342</v>
      </c>
      <c r="H34" s="79" t="s">
        <v>31</v>
      </c>
      <c r="I34" s="79" t="s">
        <v>31</v>
      </c>
      <c r="J34" s="69">
        <v>3</v>
      </c>
      <c r="K34" s="69">
        <v>4</v>
      </c>
      <c r="L34" s="76">
        <v>23843</v>
      </c>
      <c r="M34" s="76">
        <v>5463</v>
      </c>
      <c r="N34" s="80">
        <v>43133</v>
      </c>
      <c r="O34" s="74" t="s">
        <v>33</v>
      </c>
      <c r="P34" s="56"/>
      <c r="Q34" s="84"/>
      <c r="R34" s="87"/>
      <c r="T34" s="84"/>
    </row>
    <row r="35" spans="1:20" ht="25.2" customHeight="1">
      <c r="A35" s="18"/>
      <c r="B35" s="18"/>
      <c r="C35" s="19" t="s">
        <v>32</v>
      </c>
      <c r="D35" s="49">
        <f>SUM(D23:D34)</f>
        <v>399437.80000000005</v>
      </c>
      <c r="E35" s="70">
        <f>SUM(E23:E34)</f>
        <v>624006.28000000014</v>
      </c>
      <c r="F35" s="71">
        <f>(D35-E35)/E35</f>
        <v>-0.35988176272841366</v>
      </c>
      <c r="G35" s="70">
        <f>SUM(G23:G34)</f>
        <v>81736</v>
      </c>
      <c r="H35" s="21"/>
      <c r="I35" s="22"/>
      <c r="J35" s="21"/>
      <c r="K35" s="23"/>
      <c r="L35" s="24"/>
      <c r="M35" s="15"/>
      <c r="N35" s="25"/>
      <c r="O35" s="26"/>
      <c r="P35" s="12"/>
    </row>
    <row r="36" spans="1:20" ht="11.25" customHeight="1">
      <c r="A36" s="27"/>
      <c r="B36" s="27"/>
      <c r="C36" s="28"/>
      <c r="D36" s="29"/>
      <c r="E36" s="29"/>
      <c r="F36" s="29"/>
      <c r="G36" s="30"/>
      <c r="H36" s="31"/>
      <c r="I36" s="32"/>
      <c r="J36" s="31"/>
      <c r="K36" s="33"/>
      <c r="L36" s="29"/>
      <c r="M36" s="30"/>
      <c r="N36" s="34"/>
      <c r="O36" s="35"/>
      <c r="P36" s="12"/>
    </row>
    <row r="37" spans="1:20" s="42" customFormat="1" ht="25.2" customHeight="1">
      <c r="A37" s="68">
        <v>21</v>
      </c>
      <c r="B37" s="44">
        <v>16</v>
      </c>
      <c r="C37" s="45" t="s">
        <v>56</v>
      </c>
      <c r="D37" s="46">
        <v>1149</v>
      </c>
      <c r="E37" s="83">
        <v>3524</v>
      </c>
      <c r="F37" s="14">
        <f>(D37-E37)/E37</f>
        <v>-0.67395005675368902</v>
      </c>
      <c r="G37" s="46">
        <v>271</v>
      </c>
      <c r="H37" s="69">
        <v>8</v>
      </c>
      <c r="I37" s="69">
        <f t="shared" ref="I37:I46" si="3">G37/H37</f>
        <v>33.875</v>
      </c>
      <c r="J37" s="47">
        <v>3</v>
      </c>
      <c r="K37" s="47">
        <v>4</v>
      </c>
      <c r="L37" s="46">
        <v>29146</v>
      </c>
      <c r="M37" s="46">
        <v>5463</v>
      </c>
      <c r="N37" s="51">
        <v>43133</v>
      </c>
      <c r="O37" s="74" t="s">
        <v>45</v>
      </c>
      <c r="P37" s="56"/>
      <c r="Q37" s="84"/>
    </row>
    <row r="38" spans="1:20" s="42" customFormat="1" ht="25.2" customHeight="1">
      <c r="A38" s="68">
        <v>22</v>
      </c>
      <c r="B38" s="68">
        <v>17</v>
      </c>
      <c r="C38" s="45" t="s">
        <v>39</v>
      </c>
      <c r="D38" s="69">
        <v>1067.42</v>
      </c>
      <c r="E38" s="69">
        <v>3416.12</v>
      </c>
      <c r="F38" s="14">
        <f>(D38-E38)/E38</f>
        <v>-0.68753439574722197</v>
      </c>
      <c r="G38" s="69">
        <v>237</v>
      </c>
      <c r="H38" s="82">
        <v>7</v>
      </c>
      <c r="I38" s="82">
        <f t="shared" si="3"/>
        <v>33.857142857142854</v>
      </c>
      <c r="J38" s="47">
        <v>2</v>
      </c>
      <c r="K38" s="47">
        <v>10</v>
      </c>
      <c r="L38" s="69">
        <v>351960.96</v>
      </c>
      <c r="M38" s="69">
        <v>61306</v>
      </c>
      <c r="N38" s="50">
        <v>43091</v>
      </c>
      <c r="O38" s="74" t="s">
        <v>27</v>
      </c>
      <c r="P38" s="56"/>
      <c r="Q38" s="84"/>
    </row>
    <row r="39" spans="1:20" s="65" customFormat="1" ht="25.2" customHeight="1">
      <c r="A39" s="68">
        <v>23</v>
      </c>
      <c r="B39" s="68" t="s">
        <v>50</v>
      </c>
      <c r="C39" s="75" t="s">
        <v>86</v>
      </c>
      <c r="D39" s="69">
        <v>935</v>
      </c>
      <c r="E39" s="96" t="s">
        <v>31</v>
      </c>
      <c r="F39" s="96" t="s">
        <v>31</v>
      </c>
      <c r="G39" s="69">
        <v>166</v>
      </c>
      <c r="H39" s="79" t="s">
        <v>31</v>
      </c>
      <c r="I39" s="79" t="s">
        <v>31</v>
      </c>
      <c r="J39" s="79" t="s">
        <v>31</v>
      </c>
      <c r="K39" s="69">
        <v>0</v>
      </c>
      <c r="L39" s="69">
        <v>935</v>
      </c>
      <c r="M39" s="69">
        <v>166</v>
      </c>
      <c r="N39" s="80" t="s">
        <v>60</v>
      </c>
      <c r="O39" s="74" t="s">
        <v>35</v>
      </c>
      <c r="P39" s="56"/>
      <c r="Q39" s="84"/>
    </row>
    <row r="40" spans="1:20" s="42" customFormat="1" ht="25.2" customHeight="1">
      <c r="A40" s="68">
        <v>24</v>
      </c>
      <c r="B40" s="68">
        <v>18</v>
      </c>
      <c r="C40" s="45" t="s">
        <v>67</v>
      </c>
      <c r="D40" s="76">
        <v>659.9</v>
      </c>
      <c r="E40" s="59">
        <v>2497.5700000000002</v>
      </c>
      <c r="F40" s="14">
        <f>(D40-E40)/E40</f>
        <v>-0.73578318125217712</v>
      </c>
      <c r="G40" s="76">
        <v>245</v>
      </c>
      <c r="H40" s="69">
        <v>12</v>
      </c>
      <c r="I40" s="69">
        <f t="shared" si="3"/>
        <v>20.416666666666668</v>
      </c>
      <c r="J40" s="47">
        <v>4</v>
      </c>
      <c r="K40" s="47">
        <v>2</v>
      </c>
      <c r="L40" s="76">
        <v>3157.47</v>
      </c>
      <c r="M40" s="76">
        <v>840</v>
      </c>
      <c r="N40" s="51">
        <v>43147</v>
      </c>
      <c r="O40" s="16" t="s">
        <v>54</v>
      </c>
      <c r="P40" s="56"/>
    </row>
    <row r="41" spans="1:20" s="65" customFormat="1" ht="25.2" customHeight="1">
      <c r="A41" s="68">
        <v>25</v>
      </c>
      <c r="B41" s="79" t="s">
        <v>31</v>
      </c>
      <c r="C41" s="75" t="s">
        <v>83</v>
      </c>
      <c r="D41" s="76">
        <v>553</v>
      </c>
      <c r="E41" s="96" t="s">
        <v>31</v>
      </c>
      <c r="F41" s="96" t="s">
        <v>31</v>
      </c>
      <c r="G41" s="76">
        <v>218</v>
      </c>
      <c r="H41" s="93">
        <v>4</v>
      </c>
      <c r="I41" s="69">
        <f t="shared" si="3"/>
        <v>54.5</v>
      </c>
      <c r="J41" s="69">
        <v>2</v>
      </c>
      <c r="K41" s="79" t="s">
        <v>31</v>
      </c>
      <c r="L41" s="76">
        <v>30392.33</v>
      </c>
      <c r="M41" s="76">
        <v>7766</v>
      </c>
      <c r="N41" s="80">
        <v>43056</v>
      </c>
      <c r="O41" s="74" t="s">
        <v>27</v>
      </c>
      <c r="P41" s="56"/>
    </row>
    <row r="42" spans="1:20" s="40" customFormat="1" ht="25.8" customHeight="1">
      <c r="A42" s="68">
        <v>26</v>
      </c>
      <c r="B42" s="95">
        <v>27</v>
      </c>
      <c r="C42" s="55" t="s">
        <v>42</v>
      </c>
      <c r="D42" s="76">
        <v>334</v>
      </c>
      <c r="E42" s="76">
        <v>247.1</v>
      </c>
      <c r="F42" s="41">
        <f t="shared" ref="F42:F47" si="4">(D42-E42)/E42</f>
        <v>0.35167948199109678</v>
      </c>
      <c r="G42" s="76">
        <v>53</v>
      </c>
      <c r="H42" s="69">
        <v>2</v>
      </c>
      <c r="I42" s="69">
        <f t="shared" si="3"/>
        <v>26.5</v>
      </c>
      <c r="J42" s="47">
        <v>1</v>
      </c>
      <c r="K42" s="47">
        <v>8</v>
      </c>
      <c r="L42" s="76">
        <v>181160.52</v>
      </c>
      <c r="M42" s="76">
        <v>32235</v>
      </c>
      <c r="N42" s="51">
        <v>43105</v>
      </c>
      <c r="O42" s="48" t="s">
        <v>43</v>
      </c>
      <c r="P42" s="56"/>
    </row>
    <row r="43" spans="1:20" s="42" customFormat="1" ht="25.2" customHeight="1">
      <c r="A43" s="68">
        <v>27</v>
      </c>
      <c r="B43" s="44">
        <v>25</v>
      </c>
      <c r="C43" s="75" t="s">
        <v>44</v>
      </c>
      <c r="D43" s="69">
        <v>331.72</v>
      </c>
      <c r="E43" s="69">
        <v>442.58</v>
      </c>
      <c r="F43" s="41">
        <f t="shared" si="4"/>
        <v>-0.25048578788015718</v>
      </c>
      <c r="G43" s="69">
        <v>70</v>
      </c>
      <c r="H43" s="69">
        <v>4</v>
      </c>
      <c r="I43" s="69">
        <f t="shared" si="3"/>
        <v>17.5</v>
      </c>
      <c r="J43" s="69">
        <v>1</v>
      </c>
      <c r="K43" s="47">
        <v>7</v>
      </c>
      <c r="L43" s="69">
        <v>13471</v>
      </c>
      <c r="M43" s="69">
        <v>2717</v>
      </c>
      <c r="N43" s="89">
        <v>43112</v>
      </c>
      <c r="O43" s="74" t="s">
        <v>28</v>
      </c>
      <c r="P43" s="56"/>
    </row>
    <row r="44" spans="1:20" s="42" customFormat="1" ht="25.2" customHeight="1">
      <c r="A44" s="68">
        <v>28</v>
      </c>
      <c r="B44" s="94">
        <v>29</v>
      </c>
      <c r="C44" s="78" t="s">
        <v>74</v>
      </c>
      <c r="D44" s="76">
        <f>119+180.4</f>
        <v>299.39999999999998</v>
      </c>
      <c r="E44" s="76">
        <v>127.2</v>
      </c>
      <c r="F44" s="90">
        <f t="shared" si="4"/>
        <v>1.3537735849056602</v>
      </c>
      <c r="G44" s="76">
        <f>25+44</f>
        <v>69</v>
      </c>
      <c r="H44" s="47">
        <v>5</v>
      </c>
      <c r="I44" s="47">
        <f t="shared" si="3"/>
        <v>13.8</v>
      </c>
      <c r="J44" s="47">
        <v>2</v>
      </c>
      <c r="K44" s="47">
        <v>13</v>
      </c>
      <c r="L44" s="76">
        <v>46133.31</v>
      </c>
      <c r="M44" s="76">
        <v>9367</v>
      </c>
      <c r="N44" s="72">
        <v>43070</v>
      </c>
      <c r="O44" s="73" t="s">
        <v>72</v>
      </c>
      <c r="P44" s="43"/>
    </row>
    <row r="45" spans="1:20" s="40" customFormat="1" ht="25.2" customHeight="1">
      <c r="A45" s="68">
        <v>29</v>
      </c>
      <c r="B45" s="95">
        <v>28</v>
      </c>
      <c r="C45" s="75" t="s">
        <v>36</v>
      </c>
      <c r="D45" s="69">
        <v>205</v>
      </c>
      <c r="E45" s="69">
        <v>211.5</v>
      </c>
      <c r="F45" s="14">
        <f t="shared" si="4"/>
        <v>-3.0732860520094562E-2</v>
      </c>
      <c r="G45" s="69">
        <v>146</v>
      </c>
      <c r="H45" s="47">
        <v>3</v>
      </c>
      <c r="I45" s="47">
        <f t="shared" si="3"/>
        <v>48.666666666666664</v>
      </c>
      <c r="J45" s="47">
        <v>1</v>
      </c>
      <c r="K45" s="47">
        <v>12</v>
      </c>
      <c r="L45" s="69">
        <v>79109</v>
      </c>
      <c r="M45" s="69">
        <v>16476</v>
      </c>
      <c r="N45" s="51">
        <v>43077</v>
      </c>
      <c r="O45" s="74" t="s">
        <v>37</v>
      </c>
      <c r="P45" s="38"/>
    </row>
    <row r="46" spans="1:20" s="65" customFormat="1" ht="25.2" customHeight="1">
      <c r="A46" s="68">
        <v>30</v>
      </c>
      <c r="B46" s="68">
        <v>24</v>
      </c>
      <c r="C46" s="75" t="s">
        <v>71</v>
      </c>
      <c r="D46" s="76">
        <f>63+100</f>
        <v>163</v>
      </c>
      <c r="E46" s="59">
        <v>540</v>
      </c>
      <c r="F46" s="14">
        <f t="shared" si="4"/>
        <v>-0.69814814814814818</v>
      </c>
      <c r="G46" s="76">
        <f>17+28</f>
        <v>45</v>
      </c>
      <c r="H46" s="69">
        <v>5</v>
      </c>
      <c r="I46" s="69">
        <f t="shared" si="3"/>
        <v>9</v>
      </c>
      <c r="J46" s="69">
        <v>2</v>
      </c>
      <c r="K46" s="69">
        <v>3</v>
      </c>
      <c r="L46" s="76">
        <v>4741.1000000000004</v>
      </c>
      <c r="M46" s="76">
        <v>1009</v>
      </c>
      <c r="N46" s="51">
        <v>43140</v>
      </c>
      <c r="O46" s="74" t="s">
        <v>72</v>
      </c>
      <c r="P46" s="56"/>
    </row>
    <row r="47" spans="1:20" ht="25.2" customHeight="1">
      <c r="A47" s="18"/>
      <c r="B47" s="18"/>
      <c r="C47" s="19" t="s">
        <v>75</v>
      </c>
      <c r="D47" s="70">
        <f>SUM(D35:D46)</f>
        <v>405135.24000000005</v>
      </c>
      <c r="E47" s="70">
        <f t="shared" ref="E47:G47" si="5">SUM(E35:E46)</f>
        <v>635012.35</v>
      </c>
      <c r="F47" s="71">
        <f t="shared" si="4"/>
        <v>-0.36200415629711757</v>
      </c>
      <c r="G47" s="70">
        <f t="shared" si="5"/>
        <v>83256</v>
      </c>
      <c r="H47" s="21"/>
      <c r="I47" s="22"/>
      <c r="J47" s="21"/>
      <c r="K47" s="23"/>
      <c r="L47" s="24"/>
      <c r="M47" s="15"/>
      <c r="N47" s="25"/>
      <c r="O47" s="26"/>
      <c r="P47" s="12"/>
    </row>
    <row r="48" spans="1:20" ht="11.25" customHeight="1">
      <c r="A48" s="27"/>
      <c r="B48" s="27"/>
      <c r="C48" s="28"/>
      <c r="D48" s="29"/>
      <c r="E48" s="29"/>
      <c r="F48" s="92"/>
      <c r="G48" s="30"/>
      <c r="H48" s="31"/>
      <c r="I48" s="32"/>
      <c r="J48" s="31"/>
      <c r="K48" s="33"/>
      <c r="L48" s="29"/>
      <c r="M48" s="30"/>
      <c r="N48" s="34"/>
      <c r="O48" s="35"/>
      <c r="P48" s="12"/>
    </row>
    <row r="49" spans="1:16" s="65" customFormat="1" ht="25.2" customHeight="1">
      <c r="A49" s="68">
        <v>31</v>
      </c>
      <c r="B49" s="68">
        <v>21</v>
      </c>
      <c r="C49" s="57" t="s">
        <v>46</v>
      </c>
      <c r="D49" s="76">
        <v>144</v>
      </c>
      <c r="E49" s="76">
        <v>1060.3</v>
      </c>
      <c r="F49" s="41">
        <f>(D49-E49)/E49</f>
        <v>-0.86418938036404791</v>
      </c>
      <c r="G49" s="76">
        <v>37</v>
      </c>
      <c r="H49" s="69">
        <v>7</v>
      </c>
      <c r="I49" s="69">
        <f>G49/H49</f>
        <v>5.2857142857142856</v>
      </c>
      <c r="J49" s="69">
        <v>2</v>
      </c>
      <c r="K49" s="69">
        <v>6</v>
      </c>
      <c r="L49" s="76">
        <v>40102.9</v>
      </c>
      <c r="M49" s="76">
        <v>10019</v>
      </c>
      <c r="N49" s="51">
        <v>43119</v>
      </c>
      <c r="O49" s="74" t="s">
        <v>27</v>
      </c>
      <c r="P49" s="56"/>
    </row>
    <row r="50" spans="1:16" s="65" customFormat="1" ht="25.2" customHeight="1">
      <c r="A50" s="68">
        <v>32</v>
      </c>
      <c r="B50" s="68">
        <v>19</v>
      </c>
      <c r="C50" s="75" t="s">
        <v>53</v>
      </c>
      <c r="D50" s="69">
        <v>116.2</v>
      </c>
      <c r="E50" s="83">
        <v>2224.62</v>
      </c>
      <c r="F50" s="41">
        <f>(D50-E50)/E50</f>
        <v>-0.94776636009745496</v>
      </c>
      <c r="G50" s="69">
        <v>27</v>
      </c>
      <c r="H50" s="69">
        <v>1</v>
      </c>
      <c r="I50" s="69">
        <f>G50/H50</f>
        <v>27</v>
      </c>
      <c r="J50" s="69">
        <v>1</v>
      </c>
      <c r="K50" s="69">
        <v>4</v>
      </c>
      <c r="L50" s="69">
        <v>35493.71</v>
      </c>
      <c r="M50" s="69">
        <v>6620</v>
      </c>
      <c r="N50" s="50">
        <v>43133</v>
      </c>
      <c r="O50" s="74" t="s">
        <v>27</v>
      </c>
      <c r="P50" s="56"/>
    </row>
    <row r="51" spans="1:16" s="65" customFormat="1" ht="25.2" customHeight="1">
      <c r="A51" s="68">
        <v>33</v>
      </c>
      <c r="B51" s="94">
        <v>26</v>
      </c>
      <c r="C51" s="75" t="s">
        <v>73</v>
      </c>
      <c r="D51" s="76">
        <v>68</v>
      </c>
      <c r="E51" s="76">
        <v>267</v>
      </c>
      <c r="F51" s="90">
        <f>(D51-E51)/E51</f>
        <v>-0.74531835205992514</v>
      </c>
      <c r="G51" s="76">
        <v>31</v>
      </c>
      <c r="H51" s="69">
        <v>2</v>
      </c>
      <c r="I51" s="69">
        <f>G51/H51</f>
        <v>15.5</v>
      </c>
      <c r="J51" s="69">
        <v>2</v>
      </c>
      <c r="K51" s="69">
        <v>4</v>
      </c>
      <c r="L51" s="76">
        <v>5921.08</v>
      </c>
      <c r="M51" s="76">
        <v>1420</v>
      </c>
      <c r="N51" s="51">
        <v>43126</v>
      </c>
      <c r="O51" s="74" t="s">
        <v>72</v>
      </c>
      <c r="P51" s="56"/>
    </row>
    <row r="52" spans="1:16" s="65" customFormat="1" ht="25.2" customHeight="1">
      <c r="A52" s="68">
        <v>34</v>
      </c>
      <c r="B52" s="95">
        <v>30</v>
      </c>
      <c r="C52" s="91" t="s">
        <v>52</v>
      </c>
      <c r="D52" s="76">
        <v>55.8</v>
      </c>
      <c r="E52" s="76">
        <v>124.3</v>
      </c>
      <c r="F52" s="41">
        <f>(D52-E52)/E52</f>
        <v>-0.55108608205953336</v>
      </c>
      <c r="G52" s="76">
        <v>12</v>
      </c>
      <c r="H52" s="69">
        <v>1</v>
      </c>
      <c r="I52" s="69">
        <f>G52/H52</f>
        <v>12</v>
      </c>
      <c r="J52" s="69">
        <v>1</v>
      </c>
      <c r="K52" s="69">
        <v>6</v>
      </c>
      <c r="L52" s="76">
        <v>8674</v>
      </c>
      <c r="M52" s="76">
        <v>1772</v>
      </c>
      <c r="N52" s="51">
        <v>43126</v>
      </c>
      <c r="O52" s="74" t="s">
        <v>28</v>
      </c>
      <c r="P52" s="56"/>
    </row>
    <row r="53" spans="1:16" ht="25.2" customHeight="1">
      <c r="A53" s="18"/>
      <c r="B53" s="18"/>
      <c r="C53" s="19" t="s">
        <v>87</v>
      </c>
      <c r="D53" s="20">
        <f>SUM(D47:D52)</f>
        <v>405519.24000000005</v>
      </c>
      <c r="E53" s="70">
        <f t="shared" ref="E53:G53" si="6">SUM(E47:E52)</f>
        <v>638688.57000000007</v>
      </c>
      <c r="F53" s="98">
        <f>(D53-E53)/E53</f>
        <v>-0.36507515705189464</v>
      </c>
      <c r="G53" s="70">
        <f t="shared" si="6"/>
        <v>83363</v>
      </c>
      <c r="H53" s="21"/>
      <c r="I53" s="22"/>
      <c r="J53" s="21"/>
      <c r="K53" s="23"/>
      <c r="L53" s="24"/>
      <c r="M53" s="36"/>
      <c r="N53" s="25"/>
      <c r="O53" s="37"/>
      <c r="P53" s="10"/>
    </row>
    <row r="55" spans="1:16">
      <c r="B55" s="17"/>
    </row>
    <row r="58" spans="1:16">
      <c r="D58" s="7"/>
      <c r="E58" s="7"/>
      <c r="F58" s="60"/>
      <c r="G58" s="7"/>
      <c r="L58" s="7"/>
      <c r="M58" s="7"/>
      <c r="N58" s="58"/>
    </row>
    <row r="59" spans="1:16">
      <c r="E59" s="7"/>
      <c r="F59" s="60"/>
      <c r="L59" s="7"/>
      <c r="N59" s="58"/>
    </row>
    <row r="64" spans="1:16" ht="17.399999999999999" customHeight="1"/>
    <row r="82" spans="16:16" ht="12" customHeight="1">
      <c r="P82" s="12"/>
    </row>
  </sheetData>
  <sortState ref="B14:O52">
    <sortCondition descending="1" ref="D14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2018-03-05T14:26:18Z</dcterms:modified>
</cp:coreProperties>
</file>