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alandis\Savaitgalis\"/>
    </mc:Choice>
  </mc:AlternateContent>
  <xr:revisionPtr revIDLastSave="0" documentId="8_{20D26706-877F-4E38-B66E-C9F26F7CFE33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D42" i="1" l="1"/>
  <c r="F35" i="1"/>
  <c r="E35" i="1"/>
  <c r="G35" i="1"/>
  <c r="D35" i="1"/>
  <c r="F23" i="1"/>
  <c r="E23" i="1"/>
  <c r="G23" i="1"/>
  <c r="D23" i="1"/>
  <c r="I16" i="1"/>
  <c r="M37" i="1" l="1"/>
  <c r="L37" i="1"/>
  <c r="M19" i="1"/>
  <c r="L19" i="1"/>
  <c r="I33" i="1"/>
  <c r="I13" i="1"/>
  <c r="I22" i="1"/>
  <c r="I40" i="1"/>
  <c r="F14" i="1"/>
  <c r="F21" i="1"/>
  <c r="F26" i="1"/>
  <c r="F19" i="1"/>
  <c r="F20" i="1"/>
  <c r="F18" i="1"/>
  <c r="F17" i="1"/>
  <c r="F27" i="1"/>
  <c r="F25" i="1"/>
  <c r="F29" i="1"/>
  <c r="F28" i="1"/>
  <c r="F30" i="1"/>
  <c r="F41" i="1"/>
  <c r="F31" i="1"/>
  <c r="F34" i="1"/>
  <c r="F40" i="1"/>
  <c r="F39" i="1"/>
  <c r="F37" i="1"/>
  <c r="I29" i="1" l="1"/>
  <c r="I32" i="1"/>
  <c r="I37" i="1"/>
  <c r="I26" i="1"/>
  <c r="I14" i="1"/>
  <c r="I27" i="1"/>
  <c r="F38" i="1"/>
  <c r="I39" i="1"/>
  <c r="I21" i="1"/>
  <c r="I19" i="1"/>
  <c r="I34" i="1"/>
  <c r="I18" i="1"/>
  <c r="I28" i="1"/>
  <c r="I20" i="1"/>
  <c r="I17" i="1"/>
  <c r="I31" i="1"/>
  <c r="G42" i="1"/>
  <c r="F42" i="1"/>
  <c r="E42" i="1"/>
</calcChain>
</file>

<file path=xl/sharedStrings.xml><?xml version="1.0" encoding="utf-8"?>
<sst xmlns="http://schemas.openxmlformats.org/spreadsheetml/2006/main" count="134" uniqueCount="75">
  <si>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</si>
  <si>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</si>
  <si>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</si>
  <si>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</si>
  <si>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</si>
  <si>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</si>
  <si>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</si>
  <si>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</si>
  <si>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</si>
  <si>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</si>
  <si>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</si>
  <si>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</si>
  <si>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</si>
  <si>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</si>
  <si>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</si>
  <si>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</si>
  <si>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</si>
  <si>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</si>
  <si>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</si>
  <si>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</si>
  <si>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</si>
  <si>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</si>
  <si>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</si>
  <si>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</si>
  <si>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</si>
  <si>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</si>
  <si>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</si>
  <si>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</si>
  <si>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</si>
  <si>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</si>
  <si>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</si>
  <si>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</si>
  <si>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</si>
  <si>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</si>
  <si>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</si>
  <si>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</si>
  <si>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</si>
  <si>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Pelėdų kalnas</t>
  </si>
  <si>
    <t>Kino Gamyba</t>
  </si>
  <si>
    <t>Raudonasis Žvirblis (Red Sparrow)</t>
  </si>
  <si>
    <t>Bitė Maja: Medaus žaidynės (Maya the Bee: The Honey Games)</t>
  </si>
  <si>
    <t>Triušis Peteris (Peter Rabbit)</t>
  </si>
  <si>
    <t>Vaiduoklių žemė (Incident In A Ghost Land)</t>
  </si>
  <si>
    <t>Oazė: žaidimas prasideda (Ready Player One)</t>
  </si>
  <si>
    <t>Sengirė</t>
  </si>
  <si>
    <t>VšĮ Sengirė</t>
  </si>
  <si>
    <t>Lino: nuotykiai katino kailyje (Lino)</t>
  </si>
  <si>
    <t>Tylos zona (A Quiet Place)</t>
  </si>
  <si>
    <t>Seksui ne! (Blockers)</t>
  </si>
  <si>
    <t>Pagrobta princesė (Vykradena pryntsesa: Ruslan i Ludmila)</t>
  </si>
  <si>
    <t>Griaunantys viską (Rampage)</t>
  </si>
  <si>
    <t>Titanas (The Titan)</t>
  </si>
  <si>
    <t>Telma (Thelma)</t>
  </si>
  <si>
    <t>Kino Aljansas</t>
  </si>
  <si>
    <t>Tiesa arba drąsa (Truth or Dare)</t>
  </si>
  <si>
    <t>Taksi 5 (Taxi 5)</t>
  </si>
  <si>
    <t>Dvilypis meiluzis</t>
  </si>
  <si>
    <t>A-one films</t>
  </si>
  <si>
    <t>100 metų kartu</t>
  </si>
  <si>
    <t>UAB 100 metų kartu</t>
  </si>
  <si>
    <t>April 20 - 22</t>
  </si>
  <si>
    <t>Balandžio 20 - 22 d.</t>
  </si>
  <si>
    <t>Tavęs niekada čia nebuvo (You Were Never Really Here)</t>
  </si>
  <si>
    <t>Keršytojai. Begalybės karas (Avengers: Infinity War)</t>
  </si>
  <si>
    <t>Suaugusiųjų žaidimai (Flower)</t>
  </si>
  <si>
    <t>Nematomas siūlas (Phantom Thread)</t>
  </si>
  <si>
    <t>Burbuliai. Dežavu (Smeshariki. Dezhavyu)</t>
  </si>
  <si>
    <t>April 27 - 29</t>
  </si>
  <si>
    <t>Balandžio 27 - 29 d.</t>
  </si>
  <si>
    <t>April 27 - 29 Lithuanian top</t>
  </si>
  <si>
    <t>Balandžio 27 - 29 d. Lietuvos kino teatruose rodytų filmų topas</t>
  </si>
  <si>
    <t>Floridos projektas (The Florida Project)</t>
  </si>
  <si>
    <t>Vinčesterio košmaras (Winchester)</t>
  </si>
  <si>
    <t>BestFilm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</si>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</sst>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  <xf numFmtId="0" fontId="23" fillId="0" borderId="0"/>
  </cellStyleXfs>
  <cellXfs count="9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7" xfId="23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0" fontId="2" fillId="0" borderId="0" xfId="20"/>
    <xf numFmtId="4" fontId="2" fillId="0" borderId="0" xfId="20" applyNumberFormat="1"/>
    <xf numFmtId="3" fontId="2" fillId="0" borderId="0" xfId="20" applyNumberFormat="1"/>
    <xf numFmtId="3" fontId="13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2" borderId="7" xfId="0" applyFont="1" applyFill="1" applyBorder="1" applyAlignment="1">
      <alignment horizontal="left" vertical="center" wrapText="1"/>
    </xf>
    <xf numFmtId="0" fontId="13" fillId="0" borderId="7" xfId="23" applyNumberFormat="1" applyFont="1" applyBorder="1" applyAlignment="1">
      <alignment horizontal="left" vertical="center" wrapText="1"/>
    </xf>
    <xf numFmtId="10" fontId="21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9"/>
  <sheetViews>
    <sheetView tabSelected="1" zoomScale="50" zoomScaleNormal="50" workbookViewId="0">
      <selection activeCell="AD35" sqref="AD35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5.44140625" style="1" customWidth="1"/>
    <col min="17" max="17" width="7.33203125" style="1" customWidth="1"/>
    <col min="18" max="18" width="5.109375" style="1" customWidth="1"/>
    <col min="19" max="19" width="6" style="1" customWidth="1"/>
    <col min="20" max="20" width="9.33203125" style="1" customWidth="1"/>
    <col min="21" max="21" width="11.109375" style="1" customWidth="1"/>
    <col min="22" max="22" width="8.88671875" style="1"/>
    <col min="23" max="23" width="12.33203125" style="1" customWidth="1"/>
    <col min="24" max="16384" width="8.88671875" style="1"/>
  </cols>
  <sheetData>
    <row r="1" spans="1:23" ht="19.5" customHeight="1">
      <c r="E1" s="2" t="s">
        <v>69</v>
      </c>
      <c r="F1" s="2"/>
      <c r="G1" s="2"/>
      <c r="H1" s="2"/>
      <c r="I1" s="2"/>
    </row>
    <row r="2" spans="1:23" ht="19.5" customHeight="1">
      <c r="E2" s="2" t="s">
        <v>70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95"/>
      <c r="B5" s="95"/>
      <c r="C5" s="92" t="s">
        <v>0</v>
      </c>
      <c r="D5" s="3"/>
      <c r="E5" s="3"/>
      <c r="F5" s="92" t="s">
        <v>3</v>
      </c>
      <c r="G5" s="3"/>
      <c r="H5" s="92" t="s">
        <v>5</v>
      </c>
      <c r="I5" s="92" t="s">
        <v>6</v>
      </c>
      <c r="J5" s="92" t="s">
        <v>7</v>
      </c>
      <c r="K5" s="92" t="s">
        <v>8</v>
      </c>
      <c r="L5" s="92" t="s">
        <v>10</v>
      </c>
      <c r="M5" s="92" t="s">
        <v>9</v>
      </c>
      <c r="N5" s="92" t="s">
        <v>11</v>
      </c>
      <c r="O5" s="92" t="s">
        <v>12</v>
      </c>
      <c r="R5" s="4"/>
    </row>
    <row r="6" spans="1:23">
      <c r="A6" s="96"/>
      <c r="B6" s="96"/>
      <c r="C6" s="93"/>
      <c r="D6" s="5" t="s">
        <v>67</v>
      </c>
      <c r="E6" s="42" t="s">
        <v>60</v>
      </c>
      <c r="F6" s="93"/>
      <c r="G6" s="42" t="s">
        <v>67</v>
      </c>
      <c r="H6" s="93"/>
      <c r="I6" s="93"/>
      <c r="J6" s="93"/>
      <c r="K6" s="93"/>
      <c r="L6" s="93"/>
      <c r="M6" s="93"/>
      <c r="N6" s="93"/>
      <c r="O6" s="93"/>
      <c r="R6" s="4"/>
    </row>
    <row r="7" spans="1:23">
      <c r="A7" s="96"/>
      <c r="B7" s="96"/>
      <c r="C7" s="93"/>
      <c r="D7" s="5" t="s">
        <v>1</v>
      </c>
      <c r="E7" s="5" t="s">
        <v>1</v>
      </c>
      <c r="F7" s="93"/>
      <c r="G7" s="5" t="s">
        <v>4</v>
      </c>
      <c r="H7" s="93"/>
      <c r="I7" s="93"/>
      <c r="J7" s="93"/>
      <c r="K7" s="93"/>
      <c r="L7" s="93"/>
      <c r="M7" s="93"/>
      <c r="N7" s="93"/>
      <c r="O7" s="93"/>
      <c r="R7" s="4"/>
    </row>
    <row r="8" spans="1:23" ht="18" customHeight="1" thickBot="1">
      <c r="A8" s="97"/>
      <c r="B8" s="97"/>
      <c r="C8" s="94"/>
      <c r="D8" s="6" t="s">
        <v>2</v>
      </c>
      <c r="E8" s="6" t="s">
        <v>2</v>
      </c>
      <c r="F8" s="94"/>
      <c r="G8" s="7"/>
      <c r="H8" s="94"/>
      <c r="I8" s="94"/>
      <c r="J8" s="94"/>
      <c r="K8" s="94"/>
      <c r="L8" s="94"/>
      <c r="M8" s="94"/>
      <c r="N8" s="94"/>
      <c r="O8" s="94"/>
      <c r="R8" s="9"/>
    </row>
    <row r="9" spans="1:23" ht="15" customHeight="1">
      <c r="A9" s="95"/>
      <c r="B9" s="95"/>
      <c r="C9" s="92" t="s">
        <v>13</v>
      </c>
      <c r="D9" s="66"/>
      <c r="E9" s="66"/>
      <c r="F9" s="92" t="s">
        <v>15</v>
      </c>
      <c r="G9" s="66"/>
      <c r="H9" s="10" t="s">
        <v>18</v>
      </c>
      <c r="I9" s="92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92" t="s">
        <v>26</v>
      </c>
      <c r="R9" s="9"/>
    </row>
    <row r="10" spans="1:23" ht="21.6">
      <c r="A10" s="96"/>
      <c r="B10" s="96"/>
      <c r="C10" s="93"/>
      <c r="D10" s="67" t="s">
        <v>68</v>
      </c>
      <c r="E10" s="83" t="s">
        <v>61</v>
      </c>
      <c r="F10" s="93"/>
      <c r="G10" s="83" t="s">
        <v>68</v>
      </c>
      <c r="H10" s="42" t="s">
        <v>17</v>
      </c>
      <c r="I10" s="93"/>
      <c r="J10" s="42" t="s">
        <v>17</v>
      </c>
      <c r="K10" s="42" t="s">
        <v>21</v>
      </c>
      <c r="L10" s="13" t="s">
        <v>14</v>
      </c>
      <c r="M10" s="42" t="s">
        <v>16</v>
      </c>
      <c r="N10" s="42" t="s">
        <v>25</v>
      </c>
      <c r="O10" s="93"/>
      <c r="P10" s="41"/>
      <c r="Q10" s="41"/>
      <c r="R10" s="9"/>
      <c r="S10" s="41"/>
      <c r="T10" s="41"/>
      <c r="U10" s="41"/>
      <c r="V10" s="41"/>
      <c r="W10" s="41"/>
    </row>
    <row r="11" spans="1:23">
      <c r="A11" s="96"/>
      <c r="B11" s="96"/>
      <c r="C11" s="93"/>
      <c r="D11" s="67" t="s">
        <v>14</v>
      </c>
      <c r="E11" s="42" t="s">
        <v>14</v>
      </c>
      <c r="F11" s="93"/>
      <c r="G11" s="67" t="s">
        <v>16</v>
      </c>
      <c r="H11" s="7"/>
      <c r="I11" s="93"/>
      <c r="J11" s="7"/>
      <c r="K11" s="7"/>
      <c r="L11" s="13" t="s">
        <v>2</v>
      </c>
      <c r="M11" s="42" t="s">
        <v>17</v>
      </c>
      <c r="N11" s="7"/>
      <c r="O11" s="93"/>
      <c r="P11" s="41"/>
      <c r="Q11" s="41"/>
      <c r="R11" s="43"/>
      <c r="S11" s="41"/>
      <c r="T11" s="44"/>
      <c r="U11" s="8"/>
      <c r="V11" s="8"/>
      <c r="W11" s="44"/>
    </row>
    <row r="12" spans="1:23" ht="15" thickBot="1">
      <c r="A12" s="96"/>
      <c r="B12" s="97"/>
      <c r="C12" s="94"/>
      <c r="D12" s="68" t="s">
        <v>2</v>
      </c>
      <c r="E12" s="6" t="s">
        <v>2</v>
      </c>
      <c r="F12" s="94"/>
      <c r="G12" s="68" t="s">
        <v>17</v>
      </c>
      <c r="H12" s="72"/>
      <c r="I12" s="94"/>
      <c r="J12" s="72"/>
      <c r="K12" s="72"/>
      <c r="L12" s="72"/>
      <c r="M12" s="72"/>
      <c r="N12" s="72"/>
      <c r="O12" s="94"/>
      <c r="P12" s="41"/>
      <c r="Q12" s="41"/>
      <c r="R12" s="43"/>
      <c r="S12" s="41"/>
      <c r="T12" s="44"/>
      <c r="U12" s="8"/>
      <c r="V12" s="8"/>
      <c r="W12" s="44"/>
    </row>
    <row r="13" spans="1:23" ht="25.2" customHeight="1">
      <c r="A13" s="15">
        <v>1</v>
      </c>
      <c r="B13" s="80" t="s">
        <v>33</v>
      </c>
      <c r="C13" s="88" t="s">
        <v>63</v>
      </c>
      <c r="D13" s="78">
        <v>132475.15</v>
      </c>
      <c r="E13" s="74" t="s">
        <v>31</v>
      </c>
      <c r="F13" s="31" t="s">
        <v>31</v>
      </c>
      <c r="G13" s="78">
        <v>21226</v>
      </c>
      <c r="H13" s="81">
        <v>182</v>
      </c>
      <c r="I13" s="65">
        <f>G13/H13</f>
        <v>116.62637362637362</v>
      </c>
      <c r="J13" s="65">
        <v>27</v>
      </c>
      <c r="K13" s="65">
        <v>1</v>
      </c>
      <c r="L13" s="78">
        <v>132475</v>
      </c>
      <c r="M13" s="78">
        <v>21226</v>
      </c>
      <c r="N13" s="61">
        <v>43217</v>
      </c>
      <c r="O13" s="27" t="s">
        <v>28</v>
      </c>
      <c r="P13" s="44"/>
      <c r="Q13" s="41"/>
      <c r="R13" s="63"/>
      <c r="S13" s="41"/>
      <c r="T13" s="44"/>
      <c r="U13" s="41"/>
      <c r="V13" s="8"/>
      <c r="W13" s="44"/>
    </row>
    <row r="14" spans="1:23" s="41" customFormat="1" ht="25.2" customHeight="1">
      <c r="A14" s="29">
        <v>2</v>
      </c>
      <c r="B14" s="80">
        <v>1</v>
      </c>
      <c r="C14" s="73" t="s">
        <v>54</v>
      </c>
      <c r="D14" s="78">
        <v>13468</v>
      </c>
      <c r="E14" s="71">
        <v>24065</v>
      </c>
      <c r="F14" s="30">
        <f>(D14-E14)/E14</f>
        <v>-0.44034905464367341</v>
      </c>
      <c r="G14" s="78">
        <v>2257</v>
      </c>
      <c r="H14" s="81">
        <v>76</v>
      </c>
      <c r="I14" s="65">
        <f>G14/H14</f>
        <v>29.69736842105263</v>
      </c>
      <c r="J14" s="65">
        <v>10</v>
      </c>
      <c r="K14" s="65">
        <v>2</v>
      </c>
      <c r="L14" s="78">
        <v>54895</v>
      </c>
      <c r="M14" s="78">
        <v>10590</v>
      </c>
      <c r="N14" s="61">
        <v>43210</v>
      </c>
      <c r="O14" s="27" t="s">
        <v>36</v>
      </c>
      <c r="P14" s="44"/>
      <c r="R14" s="63"/>
      <c r="T14" s="44"/>
      <c r="V14" s="8"/>
      <c r="W14" s="44"/>
    </row>
    <row r="15" spans="1:23" s="41" customFormat="1" ht="25.2" customHeight="1">
      <c r="A15" s="29">
        <v>3</v>
      </c>
      <c r="B15" s="31" t="s">
        <v>33</v>
      </c>
      <c r="C15" s="89" t="s">
        <v>66</v>
      </c>
      <c r="D15" s="71">
        <v>10395</v>
      </c>
      <c r="E15" s="74" t="s">
        <v>31</v>
      </c>
      <c r="F15" s="74" t="s">
        <v>31</v>
      </c>
      <c r="G15" s="71">
        <v>2385</v>
      </c>
      <c r="H15" s="74" t="s">
        <v>31</v>
      </c>
      <c r="I15" s="74" t="s">
        <v>31</v>
      </c>
      <c r="J15" s="65">
        <v>15</v>
      </c>
      <c r="K15" s="65">
        <v>1</v>
      </c>
      <c r="L15" s="71">
        <v>10395</v>
      </c>
      <c r="M15" s="71">
        <v>2385</v>
      </c>
      <c r="N15" s="61">
        <v>43217</v>
      </c>
      <c r="O15" s="27" t="s">
        <v>34</v>
      </c>
      <c r="P15" s="44"/>
      <c r="R15" s="63"/>
      <c r="T15" s="44"/>
      <c r="V15" s="8"/>
      <c r="W15" s="44"/>
    </row>
    <row r="16" spans="1:23" s="41" customFormat="1" ht="25.2" customHeight="1">
      <c r="A16" s="29">
        <v>4</v>
      </c>
      <c r="B16" s="31" t="s">
        <v>33</v>
      </c>
      <c r="C16" s="89" t="s">
        <v>72</v>
      </c>
      <c r="D16" s="71">
        <v>9098.91</v>
      </c>
      <c r="E16" s="74" t="s">
        <v>31</v>
      </c>
      <c r="F16" s="74" t="s">
        <v>31</v>
      </c>
      <c r="G16" s="71">
        <v>1665</v>
      </c>
      <c r="H16" s="81">
        <v>70</v>
      </c>
      <c r="I16" s="65">
        <f t="shared" ref="I16:I22" si="0">G16/H16</f>
        <v>23.785714285714285</v>
      </c>
      <c r="J16" s="65">
        <v>14</v>
      </c>
      <c r="K16" s="65">
        <v>1</v>
      </c>
      <c r="L16" s="71">
        <v>9098.91</v>
      </c>
      <c r="M16" s="71">
        <v>1665</v>
      </c>
      <c r="N16" s="61">
        <v>43217</v>
      </c>
      <c r="O16" s="27" t="s">
        <v>73</v>
      </c>
      <c r="P16" s="44"/>
      <c r="R16" s="63"/>
      <c r="T16" s="44"/>
      <c r="V16" s="8"/>
      <c r="W16" s="44"/>
    </row>
    <row r="17" spans="1:24" s="41" customFormat="1" ht="25.2" customHeight="1">
      <c r="A17" s="29">
        <v>5</v>
      </c>
      <c r="B17" s="80">
        <v>7</v>
      </c>
      <c r="C17" s="90" t="s">
        <v>41</v>
      </c>
      <c r="D17" s="78">
        <v>9585.33</v>
      </c>
      <c r="E17" s="71">
        <v>10472.52</v>
      </c>
      <c r="F17" s="85">
        <f>(D17-E17)/E17</f>
        <v>-8.4715999587491875E-2</v>
      </c>
      <c r="G17" s="78">
        <v>1995</v>
      </c>
      <c r="H17" s="81">
        <v>63</v>
      </c>
      <c r="I17" s="65">
        <f t="shared" si="0"/>
        <v>31.666666666666668</v>
      </c>
      <c r="J17" s="65">
        <v>11</v>
      </c>
      <c r="K17" s="65">
        <v>6</v>
      </c>
      <c r="L17" s="78">
        <v>230081.36</v>
      </c>
      <c r="M17" s="78">
        <v>51227</v>
      </c>
      <c r="N17" s="61">
        <v>43182</v>
      </c>
      <c r="O17" s="27" t="s">
        <v>27</v>
      </c>
      <c r="P17" s="44"/>
      <c r="R17" s="63"/>
      <c r="T17" s="44"/>
      <c r="V17" s="8"/>
      <c r="W17" s="44"/>
    </row>
    <row r="18" spans="1:24" s="41" customFormat="1" ht="25.2" customHeight="1">
      <c r="A18" s="29">
        <v>6</v>
      </c>
      <c r="B18" s="80">
        <v>6</v>
      </c>
      <c r="C18" s="73" t="s">
        <v>47</v>
      </c>
      <c r="D18" s="78">
        <v>8782</v>
      </c>
      <c r="E18" s="71">
        <v>11365</v>
      </c>
      <c r="F18" s="30">
        <f>(D18-E18)/E18</f>
        <v>-0.22727672679278488</v>
      </c>
      <c r="G18" s="78">
        <v>1484</v>
      </c>
      <c r="H18" s="81">
        <v>45</v>
      </c>
      <c r="I18" s="65">
        <f t="shared" si="0"/>
        <v>32.977777777777774</v>
      </c>
      <c r="J18" s="65">
        <v>8</v>
      </c>
      <c r="K18" s="65">
        <v>4</v>
      </c>
      <c r="L18" s="78">
        <v>112578</v>
      </c>
      <c r="M18" s="78">
        <v>20418</v>
      </c>
      <c r="N18" s="61">
        <v>43196</v>
      </c>
      <c r="O18" s="27" t="s">
        <v>36</v>
      </c>
      <c r="P18" s="44"/>
      <c r="R18" s="63"/>
      <c r="T18" s="44"/>
      <c r="V18" s="8"/>
      <c r="W18" s="44"/>
    </row>
    <row r="19" spans="1:24" s="41" customFormat="1" ht="25.2" customHeight="1">
      <c r="A19" s="29">
        <v>7</v>
      </c>
      <c r="B19" s="87">
        <v>4</v>
      </c>
      <c r="C19" s="73" t="s">
        <v>44</v>
      </c>
      <c r="D19" s="78">
        <v>8411.51</v>
      </c>
      <c r="E19" s="71">
        <v>12237.77</v>
      </c>
      <c r="F19" s="85">
        <f>(D19-E19)/E19</f>
        <v>-0.312659904541432</v>
      </c>
      <c r="G19" s="78">
        <v>1638</v>
      </c>
      <c r="H19" s="81">
        <v>55</v>
      </c>
      <c r="I19" s="65">
        <f t="shared" si="0"/>
        <v>29.781818181818181</v>
      </c>
      <c r="J19" s="65">
        <v>12</v>
      </c>
      <c r="K19" s="65">
        <v>5</v>
      </c>
      <c r="L19" s="78">
        <f>173611+D19</f>
        <v>182022.51</v>
      </c>
      <c r="M19" s="78">
        <f>35695+G19+2582</f>
        <v>39915</v>
      </c>
      <c r="N19" s="61">
        <v>43189</v>
      </c>
      <c r="O19" s="27" t="s">
        <v>45</v>
      </c>
      <c r="P19" s="44"/>
      <c r="R19" s="63"/>
      <c r="T19" s="44"/>
      <c r="V19" s="8"/>
      <c r="W19" s="44"/>
    </row>
    <row r="20" spans="1:24" s="41" customFormat="1" ht="25.2" customHeight="1">
      <c r="A20" s="29">
        <v>8</v>
      </c>
      <c r="B20" s="86">
        <v>5</v>
      </c>
      <c r="C20" s="28" t="s">
        <v>46</v>
      </c>
      <c r="D20" s="71">
        <v>7210</v>
      </c>
      <c r="E20" s="71">
        <v>11958.52</v>
      </c>
      <c r="F20" s="85">
        <f>(D20-E20)/E20</f>
        <v>-0.39708258212554731</v>
      </c>
      <c r="G20" s="71">
        <v>1581</v>
      </c>
      <c r="H20" s="69">
        <v>58</v>
      </c>
      <c r="I20" s="65">
        <f t="shared" si="0"/>
        <v>27.258620689655171</v>
      </c>
      <c r="J20" s="65">
        <v>12</v>
      </c>
      <c r="K20" s="65">
        <v>3</v>
      </c>
      <c r="L20" s="71">
        <v>42673.88</v>
      </c>
      <c r="M20" s="71">
        <v>10096</v>
      </c>
      <c r="N20" s="61">
        <v>43203</v>
      </c>
      <c r="O20" s="58" t="s">
        <v>27</v>
      </c>
      <c r="P20" s="44"/>
      <c r="R20" s="63"/>
      <c r="T20" s="44"/>
      <c r="V20" s="8"/>
      <c r="W20" s="44"/>
    </row>
    <row r="21" spans="1:24" s="41" customFormat="1" ht="25.2" customHeight="1">
      <c r="A21" s="29">
        <v>9</v>
      </c>
      <c r="B21" s="80">
        <v>2</v>
      </c>
      <c r="C21" s="73" t="s">
        <v>50</v>
      </c>
      <c r="D21" s="78">
        <v>5291.62</v>
      </c>
      <c r="E21" s="45">
        <v>14407.01</v>
      </c>
      <c r="F21" s="30">
        <f>(D21-E21)/E21</f>
        <v>-0.63270519004290271</v>
      </c>
      <c r="G21" s="78">
        <v>849</v>
      </c>
      <c r="H21" s="81">
        <v>38</v>
      </c>
      <c r="I21" s="65">
        <f t="shared" si="0"/>
        <v>22.342105263157894</v>
      </c>
      <c r="J21" s="65">
        <v>7</v>
      </c>
      <c r="K21" s="65">
        <v>3</v>
      </c>
      <c r="L21" s="78">
        <v>66693.11</v>
      </c>
      <c r="M21" s="78">
        <v>11624</v>
      </c>
      <c r="N21" s="61">
        <v>43203</v>
      </c>
      <c r="O21" s="27" t="s">
        <v>27</v>
      </c>
      <c r="P21" s="44"/>
      <c r="R21" s="63"/>
      <c r="T21" s="44"/>
      <c r="U21" s="79"/>
      <c r="V21" s="8"/>
      <c r="W21" s="44"/>
    </row>
    <row r="22" spans="1:24" s="41" customFormat="1" ht="25.2" customHeight="1">
      <c r="A22" s="29">
        <v>10</v>
      </c>
      <c r="B22" s="80" t="s">
        <v>33</v>
      </c>
      <c r="C22" s="88" t="s">
        <v>64</v>
      </c>
      <c r="D22" s="78">
        <v>5199.25</v>
      </c>
      <c r="E22" s="74" t="s">
        <v>31</v>
      </c>
      <c r="F22" s="74" t="s">
        <v>31</v>
      </c>
      <c r="G22" s="78">
        <v>934</v>
      </c>
      <c r="H22" s="81">
        <v>60</v>
      </c>
      <c r="I22" s="65">
        <f t="shared" si="0"/>
        <v>15.566666666666666</v>
      </c>
      <c r="J22" s="65">
        <v>14</v>
      </c>
      <c r="K22" s="65">
        <v>1</v>
      </c>
      <c r="L22" s="78">
        <v>5199</v>
      </c>
      <c r="M22" s="78">
        <v>934</v>
      </c>
      <c r="N22" s="61">
        <v>43217</v>
      </c>
      <c r="O22" s="27" t="s">
        <v>28</v>
      </c>
      <c r="P22" s="44"/>
      <c r="R22" s="63"/>
      <c r="T22" s="44"/>
      <c r="U22" s="79"/>
      <c r="V22" s="8"/>
      <c r="W22" s="44"/>
      <c r="X22" s="70"/>
    </row>
    <row r="23" spans="1:24" s="41" customFormat="1" ht="25.2" customHeight="1">
      <c r="A23" s="47"/>
      <c r="B23" s="47"/>
      <c r="C23" s="48" t="s">
        <v>30</v>
      </c>
      <c r="D23" s="49">
        <f>SUM(D13:D22)</f>
        <v>209916.77</v>
      </c>
      <c r="E23" s="49">
        <f t="shared" ref="E23:G23" si="1">SUM(E13:E22)</f>
        <v>84505.82</v>
      </c>
      <c r="F23" s="33">
        <f t="shared" ref="F22:F23" si="2">(D23-E23)/E23</f>
        <v>1.4840510393248652</v>
      </c>
      <c r="G23" s="49">
        <f t="shared" si="1"/>
        <v>36014</v>
      </c>
      <c r="H23" s="49"/>
      <c r="I23" s="51"/>
      <c r="J23" s="50"/>
      <c r="K23" s="52"/>
      <c r="L23" s="53"/>
      <c r="M23" s="57"/>
      <c r="N23" s="54"/>
      <c r="O23" s="58"/>
    </row>
    <row r="24" spans="1:24" s="38" customFormat="1" ht="13.8" customHeight="1">
      <c r="A24" s="36"/>
      <c r="B24" s="55"/>
      <c r="C24" s="37"/>
      <c r="D24" s="56"/>
      <c r="E24" s="56"/>
      <c r="F24" s="59"/>
      <c r="G24" s="56"/>
      <c r="H24" s="56"/>
      <c r="I24" s="56"/>
      <c r="J24" s="56"/>
      <c r="K24" s="56"/>
      <c r="L24" s="56"/>
      <c r="M24" s="56"/>
      <c r="N24" s="60"/>
      <c r="O24" s="34"/>
      <c r="P24" s="40"/>
      <c r="R24" s="39"/>
    </row>
    <row r="25" spans="1:24" s="41" customFormat="1" ht="25.2" customHeight="1">
      <c r="A25" s="29">
        <v>11</v>
      </c>
      <c r="B25" s="80">
        <v>9</v>
      </c>
      <c r="C25" s="73" t="s">
        <v>49</v>
      </c>
      <c r="D25" s="78">
        <v>4847</v>
      </c>
      <c r="E25" s="71">
        <v>6533</v>
      </c>
      <c r="F25" s="30">
        <f>(D25-E25)/E25</f>
        <v>-0.25807439155058931</v>
      </c>
      <c r="G25" s="78">
        <v>1087</v>
      </c>
      <c r="H25" s="74" t="s">
        <v>31</v>
      </c>
      <c r="I25" s="74" t="s">
        <v>31</v>
      </c>
      <c r="J25" s="65">
        <v>11</v>
      </c>
      <c r="K25" s="65">
        <v>4</v>
      </c>
      <c r="L25" s="78">
        <v>47321</v>
      </c>
      <c r="M25" s="78">
        <v>11080</v>
      </c>
      <c r="N25" s="61">
        <v>43196</v>
      </c>
      <c r="O25" s="27" t="s">
        <v>34</v>
      </c>
      <c r="P25" s="44"/>
      <c r="R25" s="63"/>
      <c r="T25" s="44"/>
      <c r="U25" s="79"/>
      <c r="V25" s="8"/>
      <c r="W25" s="44"/>
      <c r="X25" s="70"/>
    </row>
    <row r="26" spans="1:24" s="41" customFormat="1" ht="25.2" customHeight="1">
      <c r="A26" s="29">
        <v>12</v>
      </c>
      <c r="B26" s="82">
        <v>3</v>
      </c>
      <c r="C26" s="28" t="s">
        <v>55</v>
      </c>
      <c r="D26" s="71">
        <v>4790.58</v>
      </c>
      <c r="E26" s="45">
        <v>13192.88</v>
      </c>
      <c r="F26" s="30">
        <f>(D26-E26)/E26</f>
        <v>-0.63688140875987653</v>
      </c>
      <c r="G26" s="71">
        <v>825</v>
      </c>
      <c r="H26" s="69">
        <v>47</v>
      </c>
      <c r="I26" s="65">
        <f t="shared" ref="I26:I34" si="3">G26/H26</f>
        <v>17.553191489361701</v>
      </c>
      <c r="J26" s="65">
        <v>10</v>
      </c>
      <c r="K26" s="65">
        <v>2</v>
      </c>
      <c r="L26" s="71">
        <v>27706</v>
      </c>
      <c r="M26" s="71">
        <v>5392</v>
      </c>
      <c r="N26" s="61">
        <v>43210</v>
      </c>
      <c r="O26" s="27" t="s">
        <v>28</v>
      </c>
      <c r="P26" s="44"/>
      <c r="R26" s="63"/>
      <c r="U26" s="79"/>
      <c r="V26" s="8"/>
      <c r="W26" s="44"/>
      <c r="X26" s="70"/>
    </row>
    <row r="27" spans="1:24" s="41" customFormat="1" ht="25.2" customHeight="1">
      <c r="A27" s="29">
        <v>13</v>
      </c>
      <c r="B27" s="80">
        <v>8</v>
      </c>
      <c r="C27" s="73" t="s">
        <v>43</v>
      </c>
      <c r="D27" s="78">
        <v>3799.53</v>
      </c>
      <c r="E27" s="45">
        <v>8522.98</v>
      </c>
      <c r="F27" s="30">
        <f>(D27-E27)/E27</f>
        <v>-0.55420169940560682</v>
      </c>
      <c r="G27" s="78">
        <v>625</v>
      </c>
      <c r="H27" s="81">
        <v>29</v>
      </c>
      <c r="I27" s="65">
        <f t="shared" si="3"/>
        <v>21.551724137931036</v>
      </c>
      <c r="J27" s="65">
        <v>6</v>
      </c>
      <c r="K27" s="65">
        <v>5</v>
      </c>
      <c r="L27" s="78">
        <v>170192.97</v>
      </c>
      <c r="M27" s="78">
        <v>28760</v>
      </c>
      <c r="N27" s="61">
        <v>43189</v>
      </c>
      <c r="O27" s="58" t="s">
        <v>27</v>
      </c>
      <c r="P27" s="44"/>
      <c r="R27" s="63"/>
      <c r="U27" s="79"/>
      <c r="V27" s="8"/>
      <c r="W27" s="44"/>
      <c r="X27" s="70"/>
    </row>
    <row r="28" spans="1:24" s="41" customFormat="1" ht="25.2" customHeight="1">
      <c r="A28" s="29">
        <v>14</v>
      </c>
      <c r="B28" s="80">
        <v>11</v>
      </c>
      <c r="C28" s="73" t="s">
        <v>48</v>
      </c>
      <c r="D28" s="78">
        <v>3032</v>
      </c>
      <c r="E28" s="71">
        <v>4387</v>
      </c>
      <c r="F28" s="30">
        <f>(D28-E28)/E28</f>
        <v>-0.30886710736266243</v>
      </c>
      <c r="G28" s="78">
        <v>524</v>
      </c>
      <c r="H28" s="81">
        <v>13</v>
      </c>
      <c r="I28" s="65">
        <f t="shared" si="3"/>
        <v>40.307692307692307</v>
      </c>
      <c r="J28" s="65">
        <v>5</v>
      </c>
      <c r="K28" s="65">
        <v>4</v>
      </c>
      <c r="L28" s="78">
        <v>46494</v>
      </c>
      <c r="M28" s="78">
        <v>8720</v>
      </c>
      <c r="N28" s="61">
        <v>43196</v>
      </c>
      <c r="O28" s="58" t="s">
        <v>36</v>
      </c>
      <c r="P28" s="44"/>
      <c r="R28" s="63"/>
      <c r="U28" s="79"/>
      <c r="V28" s="8"/>
      <c r="W28" s="44"/>
      <c r="X28" s="70"/>
    </row>
    <row r="29" spans="1:24" s="41" customFormat="1" ht="25.2" customHeight="1">
      <c r="A29" s="29">
        <v>15</v>
      </c>
      <c r="B29" s="80">
        <v>10</v>
      </c>
      <c r="C29" s="73" t="s">
        <v>62</v>
      </c>
      <c r="D29" s="78">
        <v>2391</v>
      </c>
      <c r="E29" s="71">
        <v>5182</v>
      </c>
      <c r="F29" s="30">
        <f>(D29-E29)/E29</f>
        <v>-0.53859513701273642</v>
      </c>
      <c r="G29" s="78">
        <v>459</v>
      </c>
      <c r="H29" s="81">
        <v>15</v>
      </c>
      <c r="I29" s="65">
        <f t="shared" si="3"/>
        <v>30.6</v>
      </c>
      <c r="J29" s="65">
        <v>8</v>
      </c>
      <c r="K29" s="65">
        <v>2</v>
      </c>
      <c r="L29" s="78">
        <v>11097.25</v>
      </c>
      <c r="M29" s="78">
        <v>2385</v>
      </c>
      <c r="N29" s="61">
        <v>43210</v>
      </c>
      <c r="O29" s="27" t="s">
        <v>57</v>
      </c>
      <c r="P29" s="44"/>
      <c r="R29" s="63"/>
      <c r="U29" s="79"/>
      <c r="V29" s="8"/>
      <c r="W29" s="44"/>
      <c r="X29" s="70"/>
    </row>
    <row r="30" spans="1:24" s="41" customFormat="1" ht="25.2" customHeight="1">
      <c r="A30" s="29">
        <v>16</v>
      </c>
      <c r="B30" s="80">
        <v>12</v>
      </c>
      <c r="C30" s="73" t="s">
        <v>58</v>
      </c>
      <c r="D30" s="78">
        <v>1728.25</v>
      </c>
      <c r="E30" s="71">
        <v>4245.3599999999997</v>
      </c>
      <c r="F30" s="85">
        <f>(D30-E30)/E30</f>
        <v>-0.59290849303710402</v>
      </c>
      <c r="G30" s="78">
        <v>421</v>
      </c>
      <c r="H30" s="74" t="s">
        <v>31</v>
      </c>
      <c r="I30" s="31" t="s">
        <v>31</v>
      </c>
      <c r="J30" s="31" t="s">
        <v>31</v>
      </c>
      <c r="K30" s="46">
        <v>2</v>
      </c>
      <c r="L30" s="78">
        <v>9935.7999999999993</v>
      </c>
      <c r="M30" s="78">
        <v>2304</v>
      </c>
      <c r="N30" s="61">
        <v>43210</v>
      </c>
      <c r="O30" s="58" t="s">
        <v>59</v>
      </c>
      <c r="P30" s="75"/>
      <c r="Q30" s="76"/>
      <c r="R30" s="77"/>
      <c r="S30" s="77"/>
      <c r="T30" s="76"/>
      <c r="U30" s="8"/>
    </row>
    <row r="31" spans="1:24" s="41" customFormat="1" ht="25.2" customHeight="1">
      <c r="A31" s="29">
        <v>17</v>
      </c>
      <c r="B31" s="80">
        <v>15</v>
      </c>
      <c r="C31" s="28" t="s">
        <v>39</v>
      </c>
      <c r="D31" s="71">
        <v>555.54999999999995</v>
      </c>
      <c r="E31" s="71">
        <v>979.05</v>
      </c>
      <c r="F31" s="30">
        <f>(D31-E31)/E31</f>
        <v>-0.43256217762116339</v>
      </c>
      <c r="G31" s="71">
        <v>105</v>
      </c>
      <c r="H31" s="65">
        <v>3</v>
      </c>
      <c r="I31" s="65">
        <f t="shared" si="3"/>
        <v>35</v>
      </c>
      <c r="J31" s="65">
        <v>1</v>
      </c>
      <c r="K31" s="65">
        <v>9</v>
      </c>
      <c r="L31" s="71">
        <v>162812</v>
      </c>
      <c r="M31" s="71">
        <v>28768</v>
      </c>
      <c r="N31" s="61">
        <v>43161</v>
      </c>
      <c r="O31" s="27" t="s">
        <v>28</v>
      </c>
      <c r="P31" s="44"/>
      <c r="R31" s="63"/>
      <c r="U31" s="79"/>
      <c r="V31" s="8"/>
      <c r="W31" s="44"/>
      <c r="X31" s="70"/>
    </row>
    <row r="32" spans="1:24" s="41" customFormat="1" ht="25.2" customHeight="1">
      <c r="A32" s="29">
        <v>18</v>
      </c>
      <c r="B32" s="31" t="s">
        <v>31</v>
      </c>
      <c r="C32" s="28" t="s">
        <v>71</v>
      </c>
      <c r="D32" s="64">
        <v>493</v>
      </c>
      <c r="E32" s="31" t="s">
        <v>31</v>
      </c>
      <c r="F32" s="31" t="s">
        <v>31</v>
      </c>
      <c r="G32" s="64">
        <v>147</v>
      </c>
      <c r="H32" s="81">
        <v>1</v>
      </c>
      <c r="I32" s="65">
        <f t="shared" si="3"/>
        <v>147</v>
      </c>
      <c r="J32" s="46">
        <v>1</v>
      </c>
      <c r="K32" s="31" t="s">
        <v>31</v>
      </c>
      <c r="L32" s="64">
        <v>8060.6</v>
      </c>
      <c r="M32" s="64">
        <v>1891</v>
      </c>
      <c r="N32" s="61">
        <v>43035</v>
      </c>
      <c r="O32" s="58" t="s">
        <v>57</v>
      </c>
      <c r="P32" s="75"/>
      <c r="Q32" s="76"/>
      <c r="R32" s="77"/>
      <c r="S32" s="77"/>
      <c r="T32" s="76"/>
      <c r="U32" s="8"/>
      <c r="V32" s="8"/>
      <c r="W32" s="44"/>
      <c r="X32" s="8"/>
    </row>
    <row r="33" spans="1:24 16384:16384" s="41" customFormat="1" ht="25.2" customHeight="1">
      <c r="A33" s="29">
        <v>19</v>
      </c>
      <c r="B33" s="31" t="s">
        <v>31</v>
      </c>
      <c r="C33" s="28" t="s">
        <v>65</v>
      </c>
      <c r="D33" s="71">
        <v>149</v>
      </c>
      <c r="E33" s="74" t="s">
        <v>31</v>
      </c>
      <c r="F33" s="31" t="s">
        <v>31</v>
      </c>
      <c r="G33" s="71">
        <v>43</v>
      </c>
      <c r="H33" s="69">
        <v>2</v>
      </c>
      <c r="I33" s="65">
        <f t="shared" si="3"/>
        <v>21.5</v>
      </c>
      <c r="J33" s="65">
        <v>1</v>
      </c>
      <c r="K33" s="74" t="s">
        <v>31</v>
      </c>
      <c r="L33" s="71">
        <v>26106</v>
      </c>
      <c r="M33" s="71">
        <v>5201</v>
      </c>
      <c r="N33" s="61">
        <v>43168</v>
      </c>
      <c r="O33" s="27" t="s">
        <v>36</v>
      </c>
      <c r="P33" s="75"/>
      <c r="Q33" s="76"/>
      <c r="R33" s="77"/>
      <c r="S33" s="77"/>
      <c r="T33" s="76"/>
      <c r="U33" s="8"/>
      <c r="V33" s="8"/>
      <c r="W33" s="44"/>
      <c r="X33" s="8"/>
    </row>
    <row r="34" spans="1:24 16384:16384" s="41" customFormat="1" ht="25.2" customHeight="1">
      <c r="A34" s="29">
        <v>20</v>
      </c>
      <c r="B34" s="80">
        <v>18</v>
      </c>
      <c r="C34" s="28" t="s">
        <v>42</v>
      </c>
      <c r="D34" s="78">
        <v>121.5</v>
      </c>
      <c r="E34" s="45">
        <v>484.57</v>
      </c>
      <c r="F34" s="30">
        <f>(D34-E34)/E34</f>
        <v>-0.74926223249478918</v>
      </c>
      <c r="G34" s="78">
        <v>19</v>
      </c>
      <c r="H34" s="81">
        <v>2</v>
      </c>
      <c r="I34" s="65">
        <f t="shared" si="3"/>
        <v>9.5</v>
      </c>
      <c r="J34" s="65">
        <v>1</v>
      </c>
      <c r="K34" s="65">
        <v>6</v>
      </c>
      <c r="L34" s="71">
        <v>65773</v>
      </c>
      <c r="M34" s="71">
        <v>11692</v>
      </c>
      <c r="N34" s="61">
        <v>43182</v>
      </c>
      <c r="O34" s="27" t="s">
        <v>28</v>
      </c>
      <c r="P34" s="75"/>
      <c r="Q34" s="76"/>
      <c r="R34" s="77"/>
      <c r="S34" s="77"/>
      <c r="T34" s="76"/>
      <c r="U34" s="8"/>
      <c r="V34" s="8"/>
      <c r="W34" s="44"/>
      <c r="X34" s="8"/>
    </row>
    <row r="35" spans="1:24 16384:16384" s="41" customFormat="1" ht="25.2" customHeight="1">
      <c r="A35" s="47"/>
      <c r="B35" s="47"/>
      <c r="C35" s="48" t="s">
        <v>32</v>
      </c>
      <c r="D35" s="49">
        <f>SUM(D23:D34)</f>
        <v>231824.17999999996</v>
      </c>
      <c r="E35" s="49">
        <f t="shared" ref="E35:G35" si="4">SUM(E23:E34)</f>
        <v>128032.66000000002</v>
      </c>
      <c r="F35" s="33">
        <f>(D35-E35)/E35</f>
        <v>0.81066440391068917</v>
      </c>
      <c r="G35" s="49">
        <f t="shared" si="4"/>
        <v>40269</v>
      </c>
      <c r="H35" s="50"/>
      <c r="I35" s="51"/>
      <c r="J35" s="50"/>
      <c r="K35" s="52"/>
      <c r="L35" s="53"/>
      <c r="M35" s="57"/>
      <c r="N35" s="54"/>
      <c r="O35" s="58"/>
    </row>
    <row r="36" spans="1:24 16384:16384" s="41" customFormat="1" ht="13.8" customHeight="1">
      <c r="A36" s="36"/>
      <c r="B36" s="55"/>
      <c r="C36" s="37"/>
      <c r="D36" s="56"/>
      <c r="E36" s="56"/>
      <c r="F36" s="32"/>
      <c r="G36" s="56"/>
      <c r="H36" s="56"/>
      <c r="I36" s="56"/>
      <c r="J36" s="56"/>
      <c r="K36" s="56"/>
      <c r="L36" s="56"/>
      <c r="M36" s="56"/>
      <c r="N36" s="35"/>
      <c r="O36" s="34"/>
      <c r="P36" s="44"/>
      <c r="R36" s="43"/>
    </row>
    <row r="37" spans="1:24 16384:16384" s="41" customFormat="1" ht="25.2" customHeight="1">
      <c r="A37" s="29">
        <v>21</v>
      </c>
      <c r="B37" s="82">
        <v>24</v>
      </c>
      <c r="C37" s="28" t="s">
        <v>56</v>
      </c>
      <c r="D37" s="78">
        <v>65</v>
      </c>
      <c r="E37" s="45">
        <v>65</v>
      </c>
      <c r="F37" s="30">
        <f>(D37-E37)/E37</f>
        <v>0</v>
      </c>
      <c r="G37" s="78">
        <v>12</v>
      </c>
      <c r="H37" s="81">
        <v>1</v>
      </c>
      <c r="I37" s="65">
        <f>G37/H37</f>
        <v>12</v>
      </c>
      <c r="J37" s="65">
        <v>1</v>
      </c>
      <c r="K37" s="74" t="s">
        <v>31</v>
      </c>
      <c r="L37" s="78">
        <f>17617.9+D37</f>
        <v>17682.900000000001</v>
      </c>
      <c r="M37" s="78">
        <f>3841+G37</f>
        <v>3853</v>
      </c>
      <c r="N37" s="61">
        <v>43056</v>
      </c>
      <c r="O37" s="27" t="s">
        <v>57</v>
      </c>
      <c r="P37" s="44"/>
      <c r="R37" s="63"/>
      <c r="U37" s="44"/>
      <c r="V37" s="8"/>
      <c r="W37" s="44"/>
      <c r="X37" s="8"/>
      <c r="XFD37" s="31" t="s">
        <v>31</v>
      </c>
    </row>
    <row r="38" spans="1:24 16384:16384" s="41" customFormat="1" ht="25.2" customHeight="1">
      <c r="A38" s="29">
        <v>22</v>
      </c>
      <c r="B38" s="80">
        <v>23</v>
      </c>
      <c r="C38" s="28" t="s">
        <v>40</v>
      </c>
      <c r="D38" s="78">
        <v>51</v>
      </c>
      <c r="E38" s="45">
        <v>121</v>
      </c>
      <c r="F38" s="30">
        <f>(D38-E38)/E38</f>
        <v>-0.57851239669421484</v>
      </c>
      <c r="G38" s="78">
        <v>14</v>
      </c>
      <c r="H38" s="74" t="s">
        <v>31</v>
      </c>
      <c r="I38" s="31" t="s">
        <v>31</v>
      </c>
      <c r="J38" s="65">
        <v>1</v>
      </c>
      <c r="K38" s="65">
        <v>8</v>
      </c>
      <c r="L38" s="78">
        <v>59528</v>
      </c>
      <c r="M38" s="78">
        <v>12954</v>
      </c>
      <c r="N38" s="61">
        <v>43168</v>
      </c>
      <c r="O38" s="58" t="s">
        <v>34</v>
      </c>
      <c r="P38" s="44"/>
      <c r="R38" s="63"/>
      <c r="V38" s="8"/>
      <c r="W38" s="44"/>
      <c r="X38" s="8"/>
    </row>
    <row r="39" spans="1:24 16384:16384" s="41" customFormat="1" ht="25.2" customHeight="1">
      <c r="A39" s="29">
        <v>21</v>
      </c>
      <c r="B39" s="80">
        <v>22</v>
      </c>
      <c r="C39" s="73" t="s">
        <v>52</v>
      </c>
      <c r="D39" s="78">
        <v>38</v>
      </c>
      <c r="E39" s="45">
        <v>122.6</v>
      </c>
      <c r="F39" s="30">
        <f>(D39-E39)/E39</f>
        <v>-0.69004893964110925</v>
      </c>
      <c r="G39" s="78">
        <v>12</v>
      </c>
      <c r="H39" s="81">
        <v>1</v>
      </c>
      <c r="I39" s="65">
        <f>G39/H39</f>
        <v>12</v>
      </c>
      <c r="J39" s="65">
        <v>1</v>
      </c>
      <c r="K39" s="65">
        <v>3</v>
      </c>
      <c r="L39" s="78">
        <v>1304.6500000000001</v>
      </c>
      <c r="M39" s="78">
        <v>308</v>
      </c>
      <c r="N39" s="61">
        <v>43203</v>
      </c>
      <c r="O39" s="58" t="s">
        <v>53</v>
      </c>
      <c r="P39" s="44"/>
      <c r="R39" s="63"/>
      <c r="T39" s="79"/>
      <c r="U39" s="70"/>
      <c r="V39" s="8"/>
      <c r="W39" s="44"/>
      <c r="X39" s="8"/>
    </row>
    <row r="40" spans="1:24 16384:16384" s="41" customFormat="1" ht="25.2" customHeight="1">
      <c r="A40" s="29">
        <v>24</v>
      </c>
      <c r="B40" s="80">
        <v>21</v>
      </c>
      <c r="C40" s="28" t="s">
        <v>37</v>
      </c>
      <c r="D40" s="45">
        <v>34</v>
      </c>
      <c r="E40" s="45">
        <v>176</v>
      </c>
      <c r="F40" s="30">
        <f>(D40-E40)/E40</f>
        <v>-0.80681818181818177</v>
      </c>
      <c r="G40" s="45">
        <v>8</v>
      </c>
      <c r="H40" s="84">
        <v>1</v>
      </c>
      <c r="I40" s="46">
        <f>G40/H40</f>
        <v>8</v>
      </c>
      <c r="J40" s="84">
        <v>1</v>
      </c>
      <c r="K40" s="46">
        <v>11</v>
      </c>
      <c r="L40" s="45">
        <v>446993</v>
      </c>
      <c r="M40" s="45">
        <v>85148</v>
      </c>
      <c r="N40" s="62">
        <v>43147</v>
      </c>
      <c r="O40" s="58" t="s">
        <v>38</v>
      </c>
      <c r="P40" s="75"/>
      <c r="Q40" s="76"/>
      <c r="R40" s="77"/>
      <c r="S40" s="77"/>
      <c r="T40" s="76"/>
      <c r="U40" s="8"/>
    </row>
    <row r="41" spans="1:24 16384:16384" s="41" customFormat="1" ht="25.2" customHeight="1">
      <c r="A41" s="29">
        <v>25</v>
      </c>
      <c r="B41" s="80">
        <v>14</v>
      </c>
      <c r="C41" s="73" t="s">
        <v>51</v>
      </c>
      <c r="D41" s="78">
        <v>4</v>
      </c>
      <c r="E41" s="45">
        <v>1557</v>
      </c>
      <c r="F41" s="30">
        <f>(D41-E41)/E41</f>
        <v>-0.99743095696852924</v>
      </c>
      <c r="G41" s="78">
        <v>3</v>
      </c>
      <c r="H41" s="74" t="s">
        <v>31</v>
      </c>
      <c r="I41" s="31" t="s">
        <v>31</v>
      </c>
      <c r="J41" s="65">
        <v>1</v>
      </c>
      <c r="K41" s="65">
        <v>3</v>
      </c>
      <c r="L41" s="78">
        <v>12697</v>
      </c>
      <c r="M41" s="78">
        <v>2558</v>
      </c>
      <c r="N41" s="61">
        <v>43203</v>
      </c>
      <c r="O41" s="58" t="s">
        <v>34</v>
      </c>
      <c r="P41" s="75"/>
      <c r="Q41" s="76"/>
      <c r="R41" s="77"/>
      <c r="S41" s="77"/>
      <c r="T41" s="76"/>
      <c r="U41" s="8"/>
    </row>
    <row r="42" spans="1:24 16384:16384" ht="25.2" customHeight="1">
      <c r="A42" s="17"/>
      <c r="B42" s="17"/>
      <c r="C42" s="18" t="s">
        <v>74</v>
      </c>
      <c r="D42" s="26">
        <f>SUM(D35:D41)</f>
        <v>232016.17999999996</v>
      </c>
      <c r="E42" s="49">
        <f>SUM(E35:E41)</f>
        <v>130074.26000000002</v>
      </c>
      <c r="F42" s="91">
        <f>(D42-E42)/E42</f>
        <v>0.78372092987497999</v>
      </c>
      <c r="G42" s="49">
        <f>SUM(G35:G41)</f>
        <v>40318</v>
      </c>
      <c r="H42" s="19"/>
      <c r="I42" s="20"/>
      <c r="J42" s="19"/>
      <c r="K42" s="21"/>
      <c r="L42" s="22"/>
      <c r="M42" s="24"/>
      <c r="N42" s="23"/>
      <c r="O42" s="25"/>
    </row>
    <row r="44" spans="1:24 16384:16384">
      <c r="B44" s="16"/>
      <c r="K44" s="1" t="s">
        <v>35</v>
      </c>
    </row>
    <row r="69" spans="16:18" ht="12" customHeight="1">
      <c r="P69" s="14"/>
      <c r="R69" s="12"/>
    </row>
  </sheetData>
  <sortState ref="B13:O41">
    <sortCondition descending="1" ref="D13:D4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2018-05-03T05:33:19Z</dcterms:modified>
</cp:coreProperties>
</file>